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ll\OneDrive\Escritorio\MASTER LILECO 2022-2023\AUTOINFORME CALIDAD 2122\WEB\SGIC\RESULTADOS DEL TÍTULO\Resultados de inserción laboral\"/>
    </mc:Choice>
  </mc:AlternateContent>
  <xr:revisionPtr revIDLastSave="0" documentId="8_{62082D51-9EED-4A58-9C68-5C76175194E3}" xr6:coauthVersionLast="47" xr6:coauthVersionMax="47" xr10:uidLastSave="{00000000-0000-0000-0000-000000000000}"/>
  <bookViews>
    <workbookView xWindow="-110" yWindow="-110" windowWidth="19420" windowHeight="10300" tabRatio="888" firstSheet="12" activeTab="12" xr2:uid="{00000000-000D-0000-FFFF-FFFF00000000}"/>
  </bookViews>
  <sheets>
    <sheet name="Información" sheetId="12" r:id="rId1"/>
    <sheet name="TODOS" sheetId="26" r:id="rId2"/>
    <sheet name="ED" sheetId="13" r:id="rId3"/>
    <sheet name="ETSI" sheetId="14" r:id="rId4"/>
    <sheet name="FCEYT" sheetId="16" r:id="rId5"/>
    <sheet name="FEXP" sheetId="17" r:id="rId6"/>
    <sheet name="FENF" sheetId="18" r:id="rId7"/>
    <sheet name="FEPYCD " sheetId="19" r:id="rId8"/>
    <sheet name="FTSO" sheetId="21" r:id="rId9"/>
    <sheet name="FCCT" sheetId="22" r:id="rId10"/>
    <sheet name="FDER" sheetId="15" r:id="rId11"/>
    <sheet name="FHUM" sheetId="20" r:id="rId12"/>
    <sheet name="HISTÓRICO" sheetId="40" r:id="rId13"/>
    <sheet name="T. EMPLEO" sheetId="38" state="hidden" r:id="rId14"/>
    <sheet name="T. PARO" sheetId="39" state="hidden" r:id="rId15"/>
    <sheet name="T. INSERCIÓN" sheetId="33" state="hidden" r:id="rId16"/>
    <sheet name="HISTÓRICO (2)" sheetId="35" state="hidden" r:id="rId17"/>
    <sheet name="CÓDIGOS RUCT DE TÍTULOS" sheetId="34" state="hidden" r:id="rId18"/>
  </sheets>
  <definedNames>
    <definedName name="_xlnm._FilterDatabase" localSheetId="17" hidden="1">'CÓDIGOS RUCT DE TÍTULOS'!$A$1:$B$105</definedName>
    <definedName name="_xlnm._FilterDatabase" localSheetId="16" hidden="1">'HISTÓRICO (2)'!$A$3:$B$100</definedName>
    <definedName name="_xlnm._FilterDatabase" localSheetId="13" hidden="1">'T. EMPLEO'!#REF!</definedName>
    <definedName name="_xlnm._FilterDatabase" localSheetId="15" hidden="1">'T. INSERCIÓN'!$D$10:$D$107</definedName>
    <definedName name="_xlnm._FilterDatabase" localSheetId="14" hidden="1">'T. PARO'!#REF!</definedName>
    <definedName name="_xlnm._FilterDatabase" localSheetId="1" hidden="1">TODOS!$B$1:$B$85</definedName>
    <definedName name="_xlnm.Print_Area" localSheetId="12">HISTÓRICO!$A$1:$AT$119</definedName>
    <definedName name="_xlnm.Print_Area" localSheetId="13">'T. EMPLEO'!$A$1:$E$107</definedName>
    <definedName name="_xlnm.Print_Area" localSheetId="15">'T. INSERCIÓN'!$A$1:$E$107</definedName>
    <definedName name="_xlnm.Print_Area" localSheetId="14">'T. PARO'!$A$1:$E$107</definedName>
    <definedName name="insercion_UHU" localSheetId="12">#REF!</definedName>
    <definedName name="insercion_UHU" localSheetId="16">#REF!</definedName>
    <definedName name="insercion_UHU" localSheetId="13">#REF!</definedName>
    <definedName name="insercion_UHU" localSheetId="15">#REF!</definedName>
    <definedName name="insercion_UHU" localSheetId="14">#REF!</definedName>
    <definedName name="insercion_UHU" localSheetId="1">#REF!</definedName>
    <definedName name="insercion_UHU">#REF!</definedName>
    <definedName name="insersion_US" localSheetId="12">#REF!</definedName>
    <definedName name="insersion_US" localSheetId="16">#REF!</definedName>
    <definedName name="insersion_US" localSheetId="13">#REF!</definedName>
    <definedName name="insersion_US" localSheetId="15">#REF!</definedName>
    <definedName name="insersion_US" localSheetId="14">#REF!</definedName>
    <definedName name="insersion_US" localSheetId="1">#REF!</definedName>
    <definedName name="insersion_US">#REF!</definedName>
    <definedName name="_xlnm.Print_Titles" localSheetId="13">'T. EMPLEO'!$1:$10</definedName>
    <definedName name="_xlnm.Print_Titles" localSheetId="15">'T. INSERCIÓN'!$1:$10</definedName>
    <definedName name="_xlnm.Print_Titles" localSheetId="14">'T. PARO'!$1:$10</definedName>
    <definedName name="ZZZZ" localSheetId="14">#REF!</definedName>
    <definedName name="ZZZ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5" l="1"/>
  <c r="A5" i="35"/>
  <c r="B5" i="35" s="1"/>
  <c r="A7" i="35"/>
  <c r="A8" i="35"/>
  <c r="A10" i="35"/>
  <c r="A11" i="35"/>
  <c r="A12" i="35"/>
  <c r="A15" i="35"/>
  <c r="A16" i="35"/>
  <c r="A17" i="35"/>
  <c r="A18" i="35"/>
  <c r="A19" i="35"/>
  <c r="A29" i="35"/>
  <c r="A30" i="35"/>
  <c r="A32" i="35"/>
  <c r="A33" i="35"/>
  <c r="A40" i="35"/>
  <c r="A42" i="35"/>
  <c r="A43" i="35"/>
  <c r="A44" i="35"/>
  <c r="A45" i="35"/>
  <c r="A47" i="35"/>
  <c r="A49" i="35"/>
  <c r="A52" i="35"/>
  <c r="A53" i="35"/>
  <c r="A54" i="35"/>
  <c r="A55" i="35"/>
  <c r="A56" i="35"/>
  <c r="A57" i="35"/>
  <c r="A58" i="35"/>
  <c r="A59" i="35"/>
  <c r="A60" i="35"/>
  <c r="A62" i="35"/>
  <c r="A63" i="35"/>
  <c r="A67" i="35"/>
  <c r="A68" i="35"/>
  <c r="A69" i="35"/>
  <c r="A70" i="35"/>
  <c r="A71" i="35"/>
  <c r="A72" i="35"/>
  <c r="A73" i="35"/>
  <c r="A76" i="35"/>
  <c r="A77" i="35"/>
  <c r="A78" i="35"/>
  <c r="A79" i="35"/>
  <c r="A80" i="35"/>
  <c r="A81" i="35"/>
  <c r="A82" i="35"/>
  <c r="A84" i="35"/>
  <c r="A88" i="35"/>
  <c r="B88" i="35" s="1"/>
  <c r="A89" i="35"/>
  <c r="B89" i="35" s="1"/>
  <c r="A92" i="35"/>
  <c r="B92" i="35" s="1"/>
  <c r="A94" i="35"/>
  <c r="B94" i="35" s="1"/>
  <c r="A97" i="35"/>
  <c r="B97" i="35" s="1"/>
  <c r="A98" i="35"/>
  <c r="B98" i="35" s="1"/>
  <c r="A99" i="35"/>
  <c r="B99" i="35" s="1"/>
  <c r="R70" i="35" l="1"/>
  <c r="AB70" i="35" s="1"/>
  <c r="W28" i="35"/>
  <c r="AG28" i="35" s="1"/>
  <c r="Q61" i="35"/>
  <c r="AA61" i="35" s="1"/>
  <c r="Q83" i="35"/>
  <c r="AA83" i="35" s="1"/>
  <c r="Q93" i="35"/>
  <c r="AA93" i="35" s="1"/>
  <c r="U36" i="35"/>
  <c r="AE36" i="35" s="1"/>
  <c r="R64" i="35"/>
  <c r="AB64" i="35" s="1"/>
  <c r="R85" i="35"/>
  <c r="AB85" i="35" s="1"/>
  <c r="R95" i="35"/>
  <c r="AB95" i="35" s="1"/>
  <c r="W20" i="35"/>
  <c r="AG20" i="35" s="1"/>
  <c r="Q50" i="35"/>
  <c r="AA50" i="35" s="1"/>
  <c r="R78" i="35"/>
  <c r="AB78" i="35" s="1"/>
  <c r="V54" i="35"/>
  <c r="AF54" i="35" s="1"/>
  <c r="W15" i="35"/>
  <c r="AG15" i="35" s="1"/>
  <c r="Q90" i="35"/>
  <c r="AA90" i="35" s="1"/>
  <c r="V60" i="35"/>
  <c r="AF60" i="35" s="1"/>
  <c r="P44" i="35"/>
  <c r="Z44" i="35" s="1"/>
  <c r="Q74" i="35"/>
  <c r="AA74" i="35" s="1"/>
  <c r="R100" i="35"/>
  <c r="AB100" i="35" s="1"/>
  <c r="R87" i="35"/>
  <c r="AB87" i="35" s="1"/>
  <c r="R66" i="35"/>
  <c r="AB66" i="35" s="1"/>
  <c r="U41" i="35"/>
  <c r="AE41" i="35" s="1"/>
  <c r="Q96" i="35"/>
  <c r="AA96" i="35" s="1"/>
  <c r="Q86" i="35"/>
  <c r="AA86" i="35" s="1"/>
  <c r="Q65" i="35"/>
  <c r="AA65" i="35" s="1"/>
  <c r="U38" i="35"/>
  <c r="AE38" i="35" s="1"/>
  <c r="P7" i="35"/>
  <c r="Z7" i="35" s="1"/>
  <c r="R91" i="35"/>
  <c r="AB91" i="35" s="1"/>
  <c r="R75" i="35"/>
  <c r="AB75" i="35" s="1"/>
  <c r="R51" i="35"/>
  <c r="AB51" i="35" s="1"/>
  <c r="W24" i="35"/>
  <c r="AG24" i="35" s="1"/>
  <c r="T100" i="35"/>
  <c r="AD100" i="35" s="1"/>
  <c r="U96" i="35"/>
  <c r="AE96" i="35" s="1"/>
  <c r="T95" i="35"/>
  <c r="AD95" i="35" s="1"/>
  <c r="U93" i="35"/>
  <c r="AE93" i="35" s="1"/>
  <c r="T91" i="35"/>
  <c r="AD91" i="35" s="1"/>
  <c r="U90" i="35"/>
  <c r="AE90" i="35" s="1"/>
  <c r="T87" i="35"/>
  <c r="AD87" i="35" s="1"/>
  <c r="U86" i="35"/>
  <c r="AE86" i="35" s="1"/>
  <c r="T85" i="35"/>
  <c r="AD85" i="35" s="1"/>
  <c r="U83" i="35"/>
  <c r="AE83" i="35" s="1"/>
  <c r="T75" i="35"/>
  <c r="AD75" i="35" s="1"/>
  <c r="U74" i="35"/>
  <c r="AE74" i="35" s="1"/>
  <c r="T66" i="35"/>
  <c r="AD66" i="35" s="1"/>
  <c r="U65" i="35"/>
  <c r="AE65" i="35" s="1"/>
  <c r="T64" i="35"/>
  <c r="AD64" i="35" s="1"/>
  <c r="U61" i="35"/>
  <c r="AE61" i="35" s="1"/>
  <c r="T51" i="35"/>
  <c r="AD51" i="35" s="1"/>
  <c r="U50" i="35"/>
  <c r="AE50" i="35" s="1"/>
  <c r="R48" i="35"/>
  <c r="AB48" i="35" s="1"/>
  <c r="R39" i="35"/>
  <c r="AB39" i="35" s="1"/>
  <c r="R37" i="35"/>
  <c r="AB37" i="35" s="1"/>
  <c r="Q34" i="35"/>
  <c r="AA34" i="35" s="1"/>
  <c r="Q26" i="35"/>
  <c r="AA26" i="35" s="1"/>
  <c r="Q22" i="35"/>
  <c r="AA22" i="35" s="1"/>
  <c r="Q9" i="35"/>
  <c r="AA9" i="35" s="1"/>
  <c r="Q6" i="35"/>
  <c r="AA6" i="35" s="1"/>
  <c r="W6" i="35"/>
  <c r="AG6" i="35" s="1"/>
  <c r="T9" i="35"/>
  <c r="AD9" i="35" s="1"/>
  <c r="Q14" i="35"/>
  <c r="AA14" i="35" s="1"/>
  <c r="W14" i="35"/>
  <c r="AG14" i="35" s="1"/>
  <c r="T20" i="35"/>
  <c r="AD20" i="35" s="1"/>
  <c r="Q21" i="35"/>
  <c r="AA21" i="35" s="1"/>
  <c r="W21" i="35"/>
  <c r="AG21" i="35" s="1"/>
  <c r="T22" i="35"/>
  <c r="AD22" i="35" s="1"/>
  <c r="Q23" i="35"/>
  <c r="AA23" i="35" s="1"/>
  <c r="W23" i="35"/>
  <c r="AG23" i="35" s="1"/>
  <c r="T24" i="35"/>
  <c r="AD24" i="35" s="1"/>
  <c r="Q25" i="35"/>
  <c r="AA25" i="35" s="1"/>
  <c r="W25" i="35"/>
  <c r="AG25" i="35" s="1"/>
  <c r="T26" i="35"/>
  <c r="AD26" i="35" s="1"/>
  <c r="Q27" i="35"/>
  <c r="AA27" i="35" s="1"/>
  <c r="W27" i="35"/>
  <c r="AG27" i="35" s="1"/>
  <c r="T28" i="35"/>
  <c r="AD28" i="35" s="1"/>
  <c r="Q31" i="35"/>
  <c r="AA31" i="35" s="1"/>
  <c r="W31" i="35"/>
  <c r="AG31" i="35" s="1"/>
  <c r="T34" i="35"/>
  <c r="AD34" i="35" s="1"/>
  <c r="Q35" i="35"/>
  <c r="AA35" i="35" s="1"/>
  <c r="W35" i="35"/>
  <c r="AG35" i="35" s="1"/>
  <c r="T36" i="35"/>
  <c r="AD36" i="35" s="1"/>
  <c r="Q37" i="35"/>
  <c r="AA37" i="35" s="1"/>
  <c r="W37" i="35"/>
  <c r="AG37" i="35" s="1"/>
  <c r="T38" i="35"/>
  <c r="AD38" i="35" s="1"/>
  <c r="Q39" i="35"/>
  <c r="AA39" i="35" s="1"/>
  <c r="W39" i="35"/>
  <c r="AG39" i="35" s="1"/>
  <c r="T41" i="35"/>
  <c r="AD41" i="35" s="1"/>
  <c r="Q48" i="35"/>
  <c r="AA48" i="35" s="1"/>
  <c r="R6" i="35"/>
  <c r="AB6" i="35" s="1"/>
  <c r="X6" i="35"/>
  <c r="AH6" i="35" s="1"/>
  <c r="U9" i="35"/>
  <c r="AE9" i="35" s="1"/>
  <c r="R14" i="35"/>
  <c r="AB14" i="35" s="1"/>
  <c r="X14" i="35"/>
  <c r="AH14" i="35" s="1"/>
  <c r="U20" i="35"/>
  <c r="AE20" i="35" s="1"/>
  <c r="R21" i="35"/>
  <c r="AB21" i="35" s="1"/>
  <c r="X21" i="35"/>
  <c r="AH21" i="35" s="1"/>
  <c r="U22" i="35"/>
  <c r="AE22" i="35" s="1"/>
  <c r="R23" i="35"/>
  <c r="AB23" i="35" s="1"/>
  <c r="X23" i="35"/>
  <c r="AH23" i="35" s="1"/>
  <c r="U24" i="35"/>
  <c r="AE24" i="35" s="1"/>
  <c r="R25" i="35"/>
  <c r="AB25" i="35" s="1"/>
  <c r="X25" i="35"/>
  <c r="AH25" i="35" s="1"/>
  <c r="U26" i="35"/>
  <c r="AE26" i="35" s="1"/>
  <c r="R27" i="35"/>
  <c r="AB27" i="35" s="1"/>
  <c r="X27" i="35"/>
  <c r="AH27" i="35" s="1"/>
  <c r="U28" i="35"/>
  <c r="AE28" i="35" s="1"/>
  <c r="R31" i="35"/>
  <c r="AB31" i="35" s="1"/>
  <c r="X31" i="35"/>
  <c r="AH31" i="35" s="1"/>
  <c r="U34" i="35"/>
  <c r="AE34" i="35" s="1"/>
  <c r="R35" i="35"/>
  <c r="AB35" i="35" s="1"/>
  <c r="X35" i="35"/>
  <c r="AH35" i="35" s="1"/>
  <c r="S6" i="35"/>
  <c r="AC6" i="35" s="1"/>
  <c r="P9" i="35"/>
  <c r="Z9" i="35" s="1"/>
  <c r="V9" i="35"/>
  <c r="AF9" i="35" s="1"/>
  <c r="S14" i="35"/>
  <c r="AC14" i="35" s="1"/>
  <c r="P20" i="35"/>
  <c r="Z20" i="35" s="1"/>
  <c r="V20" i="35"/>
  <c r="AF20" i="35" s="1"/>
  <c r="S21" i="35"/>
  <c r="AC21" i="35" s="1"/>
  <c r="P22" i="35"/>
  <c r="Z22" i="35" s="1"/>
  <c r="V22" i="35"/>
  <c r="AF22" i="35" s="1"/>
  <c r="S23" i="35"/>
  <c r="AC23" i="35" s="1"/>
  <c r="P24" i="35"/>
  <c r="Z24" i="35" s="1"/>
  <c r="V24" i="35"/>
  <c r="AF24" i="35" s="1"/>
  <c r="S25" i="35"/>
  <c r="AC25" i="35" s="1"/>
  <c r="P26" i="35"/>
  <c r="Z26" i="35" s="1"/>
  <c r="V26" i="35"/>
  <c r="AF26" i="35" s="1"/>
  <c r="S27" i="35"/>
  <c r="AC27" i="35" s="1"/>
  <c r="P28" i="35"/>
  <c r="Z28" i="35" s="1"/>
  <c r="V28" i="35"/>
  <c r="AF28" i="35" s="1"/>
  <c r="S31" i="35"/>
  <c r="AC31" i="35" s="1"/>
  <c r="P34" i="35"/>
  <c r="Z34" i="35" s="1"/>
  <c r="V34" i="35"/>
  <c r="AF34" i="35" s="1"/>
  <c r="S35" i="35"/>
  <c r="AC35" i="35" s="1"/>
  <c r="P36" i="35"/>
  <c r="Z36" i="35" s="1"/>
  <c r="V36" i="35"/>
  <c r="AF36" i="35" s="1"/>
  <c r="S37" i="35"/>
  <c r="AC37" i="35" s="1"/>
  <c r="P38" i="35"/>
  <c r="Z38" i="35" s="1"/>
  <c r="V38" i="35"/>
  <c r="AF38" i="35" s="1"/>
  <c r="S39" i="35"/>
  <c r="AC39" i="35" s="1"/>
  <c r="P41" i="35"/>
  <c r="Z41" i="35" s="1"/>
  <c r="V41" i="35"/>
  <c r="AF41" i="35" s="1"/>
  <c r="S48" i="35"/>
  <c r="AC48" i="35" s="1"/>
  <c r="P50" i="35"/>
  <c r="Z50" i="35" s="1"/>
  <c r="U6" i="35"/>
  <c r="AE6" i="35" s="1"/>
  <c r="R9" i="35"/>
  <c r="AB9" i="35" s="1"/>
  <c r="X9" i="35"/>
  <c r="AH9" i="35" s="1"/>
  <c r="U14" i="35"/>
  <c r="AE14" i="35" s="1"/>
  <c r="R20" i="35"/>
  <c r="AB20" i="35" s="1"/>
  <c r="X20" i="35"/>
  <c r="AH20" i="35" s="1"/>
  <c r="U21" i="35"/>
  <c r="AE21" i="35" s="1"/>
  <c r="R22" i="35"/>
  <c r="AB22" i="35" s="1"/>
  <c r="X22" i="35"/>
  <c r="AH22" i="35" s="1"/>
  <c r="U23" i="35"/>
  <c r="AE23" i="35" s="1"/>
  <c r="R24" i="35"/>
  <c r="AB24" i="35" s="1"/>
  <c r="X24" i="35"/>
  <c r="AH24" i="35" s="1"/>
  <c r="U25" i="35"/>
  <c r="AE25" i="35" s="1"/>
  <c r="R26" i="35"/>
  <c r="AB26" i="35" s="1"/>
  <c r="X26" i="35"/>
  <c r="AH26" i="35" s="1"/>
  <c r="U27" i="35"/>
  <c r="AE27" i="35" s="1"/>
  <c r="R28" i="35"/>
  <c r="AB28" i="35" s="1"/>
  <c r="X28" i="35"/>
  <c r="AH28" i="35" s="1"/>
  <c r="U31" i="35"/>
  <c r="AE31" i="35" s="1"/>
  <c r="R34" i="35"/>
  <c r="AB34" i="35" s="1"/>
  <c r="X34" i="35"/>
  <c r="AH34" i="35" s="1"/>
  <c r="U35" i="35"/>
  <c r="AE35" i="35" s="1"/>
  <c r="R36" i="35"/>
  <c r="AB36" i="35" s="1"/>
  <c r="X36" i="35"/>
  <c r="AH36" i="35" s="1"/>
  <c r="U37" i="35"/>
  <c r="AE37" i="35" s="1"/>
  <c r="R38" i="35"/>
  <c r="AB38" i="35" s="1"/>
  <c r="X38" i="35"/>
  <c r="AH38" i="35" s="1"/>
  <c r="U39" i="35"/>
  <c r="AE39" i="35" s="1"/>
  <c r="R41" i="35"/>
  <c r="AB41" i="35" s="1"/>
  <c r="X41" i="35"/>
  <c r="AH41" i="35" s="1"/>
  <c r="U48" i="35"/>
  <c r="AE48" i="35" s="1"/>
  <c r="R50" i="35"/>
  <c r="AB50" i="35" s="1"/>
  <c r="X50" i="35"/>
  <c r="AH50" i="35" s="1"/>
  <c r="U51" i="35"/>
  <c r="AE51" i="35" s="1"/>
  <c r="R61" i="35"/>
  <c r="AB61" i="35" s="1"/>
  <c r="X61" i="35"/>
  <c r="AH61" i="35" s="1"/>
  <c r="U64" i="35"/>
  <c r="AE64" i="35" s="1"/>
  <c r="R65" i="35"/>
  <c r="AB65" i="35" s="1"/>
  <c r="X65" i="35"/>
  <c r="AH65" i="35" s="1"/>
  <c r="U66" i="35"/>
  <c r="AE66" i="35" s="1"/>
  <c r="R74" i="35"/>
  <c r="AB74" i="35" s="1"/>
  <c r="X74" i="35"/>
  <c r="AH74" i="35" s="1"/>
  <c r="U75" i="35"/>
  <c r="AE75" i="35" s="1"/>
  <c r="R83" i="35"/>
  <c r="AB83" i="35" s="1"/>
  <c r="X83" i="35"/>
  <c r="AH83" i="35" s="1"/>
  <c r="U85" i="35"/>
  <c r="AE85" i="35" s="1"/>
  <c r="R86" i="35"/>
  <c r="AB86" i="35" s="1"/>
  <c r="X86" i="35"/>
  <c r="AH86" i="35" s="1"/>
  <c r="U87" i="35"/>
  <c r="AE87" i="35" s="1"/>
  <c r="R90" i="35"/>
  <c r="AB90" i="35" s="1"/>
  <c r="X90" i="35"/>
  <c r="AH90" i="35" s="1"/>
  <c r="U91" i="35"/>
  <c r="AE91" i="35" s="1"/>
  <c r="R93" i="35"/>
  <c r="AB93" i="35" s="1"/>
  <c r="X93" i="35"/>
  <c r="AH93" i="35" s="1"/>
  <c r="U95" i="35"/>
  <c r="AE95" i="35" s="1"/>
  <c r="R96" i="35"/>
  <c r="AB96" i="35" s="1"/>
  <c r="X96" i="35"/>
  <c r="AH96" i="35" s="1"/>
  <c r="U100" i="35"/>
  <c r="AE100" i="35" s="1"/>
  <c r="S5" i="35"/>
  <c r="AC5" i="35" s="1"/>
  <c r="P6" i="35"/>
  <c r="Z6" i="35" s="1"/>
  <c r="V6" i="35"/>
  <c r="AF6" i="35" s="1"/>
  <c r="S9" i="35"/>
  <c r="AC9" i="35" s="1"/>
  <c r="P14" i="35"/>
  <c r="Z14" i="35" s="1"/>
  <c r="V14" i="35"/>
  <c r="AF14" i="35" s="1"/>
  <c r="S20" i="35"/>
  <c r="AC20" i="35" s="1"/>
  <c r="P21" i="35"/>
  <c r="Z21" i="35" s="1"/>
  <c r="V21" i="35"/>
  <c r="AF21" i="35" s="1"/>
  <c r="S22" i="35"/>
  <c r="AC22" i="35" s="1"/>
  <c r="P23" i="35"/>
  <c r="Z23" i="35" s="1"/>
  <c r="V23" i="35"/>
  <c r="AF23" i="35" s="1"/>
  <c r="S24" i="35"/>
  <c r="AC24" i="35" s="1"/>
  <c r="P25" i="35"/>
  <c r="Z25" i="35" s="1"/>
  <c r="V25" i="35"/>
  <c r="AF25" i="35" s="1"/>
  <c r="S26" i="35"/>
  <c r="AC26" i="35" s="1"/>
  <c r="P27" i="35"/>
  <c r="Z27" i="35" s="1"/>
  <c r="V27" i="35"/>
  <c r="AF27" i="35" s="1"/>
  <c r="S28" i="35"/>
  <c r="AC28" i="35" s="1"/>
  <c r="P31" i="35"/>
  <c r="Z31" i="35" s="1"/>
  <c r="V31" i="35"/>
  <c r="AF31" i="35" s="1"/>
  <c r="S34" i="35"/>
  <c r="AC34" i="35" s="1"/>
  <c r="P35" i="35"/>
  <c r="Z35" i="35" s="1"/>
  <c r="V35" i="35"/>
  <c r="AF35" i="35" s="1"/>
  <c r="S36" i="35"/>
  <c r="AC36" i="35" s="1"/>
  <c r="P37" i="35"/>
  <c r="Z37" i="35" s="1"/>
  <c r="V37" i="35"/>
  <c r="AF37" i="35" s="1"/>
  <c r="S38" i="35"/>
  <c r="AC38" i="35" s="1"/>
  <c r="P39" i="35"/>
  <c r="Z39" i="35" s="1"/>
  <c r="V39" i="35"/>
  <c r="AF39" i="35" s="1"/>
  <c r="S41" i="35"/>
  <c r="AC41" i="35" s="1"/>
  <c r="P48" i="35"/>
  <c r="Z48" i="35" s="1"/>
  <c r="V48" i="35"/>
  <c r="AF48" i="35" s="1"/>
  <c r="S50" i="35"/>
  <c r="AC50" i="35" s="1"/>
  <c r="P51" i="35"/>
  <c r="Z51" i="35" s="1"/>
  <c r="V51" i="35"/>
  <c r="AF51" i="35" s="1"/>
  <c r="S61" i="35"/>
  <c r="AC61" i="35" s="1"/>
  <c r="P64" i="35"/>
  <c r="Z64" i="35" s="1"/>
  <c r="V64" i="35"/>
  <c r="AF64" i="35" s="1"/>
  <c r="S65" i="35"/>
  <c r="AC65" i="35" s="1"/>
  <c r="P66" i="35"/>
  <c r="Z66" i="35" s="1"/>
  <c r="V66" i="35"/>
  <c r="AF66" i="35" s="1"/>
  <c r="S74" i="35"/>
  <c r="AC74" i="35" s="1"/>
  <c r="P75" i="35"/>
  <c r="Z75" i="35" s="1"/>
  <c r="V75" i="35"/>
  <c r="AF75" i="35" s="1"/>
  <c r="S83" i="35"/>
  <c r="AC83" i="35" s="1"/>
  <c r="P85" i="35"/>
  <c r="Z85" i="35" s="1"/>
  <c r="V85" i="35"/>
  <c r="AF85" i="35" s="1"/>
  <c r="S86" i="35"/>
  <c r="AC86" i="35" s="1"/>
  <c r="P87" i="35"/>
  <c r="Z87" i="35" s="1"/>
  <c r="V87" i="35"/>
  <c r="AF87" i="35" s="1"/>
  <c r="S90" i="35"/>
  <c r="AC90" i="35" s="1"/>
  <c r="P91" i="35"/>
  <c r="Z91" i="35" s="1"/>
  <c r="V91" i="35"/>
  <c r="AF91" i="35" s="1"/>
  <c r="S93" i="35"/>
  <c r="AC93" i="35" s="1"/>
  <c r="P95" i="35"/>
  <c r="Z95" i="35" s="1"/>
  <c r="V95" i="35"/>
  <c r="AF95" i="35" s="1"/>
  <c r="S96" i="35"/>
  <c r="AC96" i="35" s="1"/>
  <c r="P100" i="35"/>
  <c r="Z100" i="35" s="1"/>
  <c r="V100" i="35"/>
  <c r="AF100" i="35" s="1"/>
  <c r="S100" i="35"/>
  <c r="AC100" i="35" s="1"/>
  <c r="T96" i="35"/>
  <c r="AD96" i="35" s="1"/>
  <c r="S95" i="35"/>
  <c r="AC95" i="35" s="1"/>
  <c r="T93" i="35"/>
  <c r="AD93" i="35" s="1"/>
  <c r="S91" i="35"/>
  <c r="AC91" i="35" s="1"/>
  <c r="T90" i="35"/>
  <c r="AD90" i="35" s="1"/>
  <c r="S87" i="35"/>
  <c r="AC87" i="35" s="1"/>
  <c r="T86" i="35"/>
  <c r="AD86" i="35" s="1"/>
  <c r="S85" i="35"/>
  <c r="AC85" i="35" s="1"/>
  <c r="T83" i="35"/>
  <c r="AD83" i="35" s="1"/>
  <c r="S75" i="35"/>
  <c r="AC75" i="35" s="1"/>
  <c r="T74" i="35"/>
  <c r="AD74" i="35" s="1"/>
  <c r="S66" i="35"/>
  <c r="AC66" i="35" s="1"/>
  <c r="T65" i="35"/>
  <c r="AD65" i="35" s="1"/>
  <c r="S64" i="35"/>
  <c r="AC64" i="35" s="1"/>
  <c r="T61" i="35"/>
  <c r="AD61" i="35" s="1"/>
  <c r="S51" i="35"/>
  <c r="AC51" i="35" s="1"/>
  <c r="T50" i="35"/>
  <c r="AD50" i="35" s="1"/>
  <c r="W41" i="35"/>
  <c r="AG41" i="35" s="1"/>
  <c r="W38" i="35"/>
  <c r="AG38" i="35" s="1"/>
  <c r="W36" i="35"/>
  <c r="AG36" i="35" s="1"/>
  <c r="T31" i="35"/>
  <c r="AD31" i="35" s="1"/>
  <c r="T25" i="35"/>
  <c r="AD25" i="35" s="1"/>
  <c r="T21" i="35"/>
  <c r="AD21" i="35" s="1"/>
  <c r="T6" i="35"/>
  <c r="AD6" i="35" s="1"/>
  <c r="Q84" i="35"/>
  <c r="AA84" i="35" s="1"/>
  <c r="T77" i="35"/>
  <c r="AD77" i="35" s="1"/>
  <c r="S69" i="35"/>
  <c r="AC69" i="35" s="1"/>
  <c r="Q59" i="35"/>
  <c r="AA59" i="35" s="1"/>
  <c r="Q53" i="35"/>
  <c r="AA53" i="35" s="1"/>
  <c r="Q43" i="35"/>
  <c r="AA43" i="35" s="1"/>
  <c r="Q29" i="35"/>
  <c r="AA29" i="35" s="1"/>
  <c r="T13" i="35"/>
  <c r="AD13" i="35" s="1"/>
  <c r="Q100" i="35"/>
  <c r="AA100" i="35" s="1"/>
  <c r="P96" i="35"/>
  <c r="Z96" i="35" s="1"/>
  <c r="Q95" i="35"/>
  <c r="AA95" i="35" s="1"/>
  <c r="P93" i="35"/>
  <c r="Z93" i="35" s="1"/>
  <c r="Q91" i="35"/>
  <c r="AA91" i="35" s="1"/>
  <c r="P90" i="35"/>
  <c r="Z90" i="35" s="1"/>
  <c r="Q87" i="35"/>
  <c r="AA87" i="35" s="1"/>
  <c r="P86" i="35"/>
  <c r="Z86" i="35" s="1"/>
  <c r="Q85" i="35"/>
  <c r="AA85" i="35" s="1"/>
  <c r="P83" i="35"/>
  <c r="Z83" i="35" s="1"/>
  <c r="Q75" i="35"/>
  <c r="AA75" i="35" s="1"/>
  <c r="P74" i="35"/>
  <c r="Z74" i="35" s="1"/>
  <c r="Q66" i="35"/>
  <c r="AA66" i="35" s="1"/>
  <c r="P65" i="35"/>
  <c r="Z65" i="35" s="1"/>
  <c r="Q64" i="35"/>
  <c r="AA64" i="35" s="1"/>
  <c r="P61" i="35"/>
  <c r="Z61" i="35" s="1"/>
  <c r="Q51" i="35"/>
  <c r="AA51" i="35" s="1"/>
  <c r="X48" i="35"/>
  <c r="AH48" i="35" s="1"/>
  <c r="Q41" i="35"/>
  <c r="AA41" i="35" s="1"/>
  <c r="Q38" i="35"/>
  <c r="AA38" i="35" s="1"/>
  <c r="Q36" i="35"/>
  <c r="AA36" i="35" s="1"/>
  <c r="Q28" i="35"/>
  <c r="AA28" i="35" s="1"/>
  <c r="Q24" i="35"/>
  <c r="AA24" i="35" s="1"/>
  <c r="Q20" i="35"/>
  <c r="AA20" i="35" s="1"/>
  <c r="W82" i="35"/>
  <c r="AG82" i="35" s="1"/>
  <c r="W76" i="35"/>
  <c r="AG76" i="35" s="1"/>
  <c r="T68" i="35"/>
  <c r="AD68" i="35" s="1"/>
  <c r="P58" i="35"/>
  <c r="Z58" i="35" s="1"/>
  <c r="V52" i="35"/>
  <c r="AF52" i="35" s="1"/>
  <c r="T42" i="35"/>
  <c r="AD42" i="35" s="1"/>
  <c r="P19" i="35"/>
  <c r="Z19" i="35" s="1"/>
  <c r="S12" i="35"/>
  <c r="AC12" i="35" s="1"/>
  <c r="X100" i="35"/>
  <c r="AH100" i="35" s="1"/>
  <c r="W96" i="35"/>
  <c r="AG96" i="35" s="1"/>
  <c r="X95" i="35"/>
  <c r="AH95" i="35" s="1"/>
  <c r="W93" i="35"/>
  <c r="AG93" i="35" s="1"/>
  <c r="X91" i="35"/>
  <c r="AH91" i="35" s="1"/>
  <c r="W90" i="35"/>
  <c r="AG90" i="35" s="1"/>
  <c r="X87" i="35"/>
  <c r="AH87" i="35" s="1"/>
  <c r="W86" i="35"/>
  <c r="AG86" i="35" s="1"/>
  <c r="X85" i="35"/>
  <c r="AH85" i="35" s="1"/>
  <c r="W83" i="35"/>
  <c r="AG83" i="35" s="1"/>
  <c r="X75" i="35"/>
  <c r="AH75" i="35" s="1"/>
  <c r="W74" i="35"/>
  <c r="AG74" i="35" s="1"/>
  <c r="X66" i="35"/>
  <c r="AH66" i="35" s="1"/>
  <c r="W65" i="35"/>
  <c r="AG65" i="35" s="1"/>
  <c r="X64" i="35"/>
  <c r="AH64" i="35" s="1"/>
  <c r="W61" i="35"/>
  <c r="AG61" i="35" s="1"/>
  <c r="X51" i="35"/>
  <c r="AH51" i="35" s="1"/>
  <c r="W50" i="35"/>
  <c r="AG50" i="35" s="1"/>
  <c r="W48" i="35"/>
  <c r="AG48" i="35" s="1"/>
  <c r="X39" i="35"/>
  <c r="AH39" i="35" s="1"/>
  <c r="X37" i="35"/>
  <c r="AH37" i="35" s="1"/>
  <c r="T35" i="35"/>
  <c r="AD35" i="35" s="1"/>
  <c r="T27" i="35"/>
  <c r="AD27" i="35" s="1"/>
  <c r="T23" i="35"/>
  <c r="AD23" i="35" s="1"/>
  <c r="T14" i="35"/>
  <c r="AD14" i="35" s="1"/>
  <c r="T81" i="35"/>
  <c r="AD81" i="35" s="1"/>
  <c r="T73" i="35"/>
  <c r="AD73" i="35" s="1"/>
  <c r="W67" i="35"/>
  <c r="AG67" i="35" s="1"/>
  <c r="Q57" i="35"/>
  <c r="AA57" i="35" s="1"/>
  <c r="Q49" i="35"/>
  <c r="AA49" i="35" s="1"/>
  <c r="P40" i="35"/>
  <c r="Z40" i="35" s="1"/>
  <c r="V18" i="35"/>
  <c r="AF18" i="35" s="1"/>
  <c r="W11" i="35"/>
  <c r="AG11" i="35" s="1"/>
  <c r="W100" i="35"/>
  <c r="AG100" i="35" s="1"/>
  <c r="V96" i="35"/>
  <c r="AF96" i="35" s="1"/>
  <c r="W95" i="35"/>
  <c r="AG95" i="35" s="1"/>
  <c r="V93" i="35"/>
  <c r="AF93" i="35" s="1"/>
  <c r="W91" i="35"/>
  <c r="AG91" i="35" s="1"/>
  <c r="V90" i="35"/>
  <c r="AF90" i="35" s="1"/>
  <c r="W87" i="35"/>
  <c r="AG87" i="35" s="1"/>
  <c r="V86" i="35"/>
  <c r="AF86" i="35" s="1"/>
  <c r="W85" i="35"/>
  <c r="AG85" i="35" s="1"/>
  <c r="V83" i="35"/>
  <c r="AF83" i="35" s="1"/>
  <c r="W75" i="35"/>
  <c r="AG75" i="35" s="1"/>
  <c r="V74" i="35"/>
  <c r="AF74" i="35" s="1"/>
  <c r="W66" i="35"/>
  <c r="AG66" i="35" s="1"/>
  <c r="V65" i="35"/>
  <c r="AF65" i="35" s="1"/>
  <c r="W64" i="35"/>
  <c r="AG64" i="35" s="1"/>
  <c r="V61" i="35"/>
  <c r="AF61" i="35" s="1"/>
  <c r="W51" i="35"/>
  <c r="AG51" i="35" s="1"/>
  <c r="V50" i="35"/>
  <c r="AF50" i="35" s="1"/>
  <c r="T48" i="35"/>
  <c r="AD48" i="35" s="1"/>
  <c r="T39" i="35"/>
  <c r="AD39" i="35" s="1"/>
  <c r="T37" i="35"/>
  <c r="AD37" i="35" s="1"/>
  <c r="W34" i="35"/>
  <c r="AG34" i="35" s="1"/>
  <c r="W26" i="35"/>
  <c r="AG26" i="35" s="1"/>
  <c r="W22" i="35"/>
  <c r="AG22" i="35" s="1"/>
  <c r="W9" i="35"/>
  <c r="AG9" i="35" s="1"/>
  <c r="T80" i="35"/>
  <c r="AD80" i="35" s="1"/>
  <c r="T72" i="35"/>
  <c r="AD72" i="35" s="1"/>
  <c r="Q63" i="35"/>
  <c r="AA63" i="35" s="1"/>
  <c r="T56" i="35"/>
  <c r="AD56" i="35" s="1"/>
  <c r="Q47" i="35"/>
  <c r="AA47" i="35" s="1"/>
  <c r="Q33" i="35"/>
  <c r="AA33" i="35" s="1"/>
  <c r="P17" i="35"/>
  <c r="Z17" i="35" s="1"/>
  <c r="T10" i="35"/>
  <c r="AD10" i="35" s="1"/>
  <c r="S79" i="35"/>
  <c r="AC79" i="35" s="1"/>
  <c r="T62" i="35"/>
  <c r="AD62" i="35" s="1"/>
  <c r="S55" i="35"/>
  <c r="AC55" i="35" s="1"/>
  <c r="S45" i="35"/>
  <c r="AC45" i="35" s="1"/>
  <c r="V32" i="35"/>
  <c r="AF32" i="35" s="1"/>
  <c r="Q16" i="35"/>
  <c r="AA16" i="35" s="1"/>
  <c r="Q8" i="35"/>
  <c r="AA8" i="35" s="1"/>
  <c r="R82" i="35"/>
  <c r="AB82" i="35" s="1"/>
  <c r="P52" i="35"/>
  <c r="Z52" i="35" s="1"/>
  <c r="P97" i="35"/>
  <c r="Z97" i="35" s="1"/>
  <c r="T5" i="35"/>
  <c r="AD5" i="35" s="1"/>
  <c r="W5" i="35"/>
  <c r="AG5" i="35" s="1"/>
  <c r="V80" i="35"/>
  <c r="AF80" i="35" s="1"/>
  <c r="R84" i="35"/>
  <c r="AB84" i="35" s="1"/>
  <c r="R76" i="35"/>
  <c r="AB76" i="35" s="1"/>
  <c r="V72" i="35"/>
  <c r="AF72" i="35" s="1"/>
  <c r="P5" i="35"/>
  <c r="Z5" i="35" s="1"/>
  <c r="S92" i="35"/>
  <c r="AC92" i="35" s="1"/>
  <c r="S59" i="35"/>
  <c r="AC59" i="35" s="1"/>
  <c r="S43" i="35"/>
  <c r="AC43" i="35" s="1"/>
  <c r="V97" i="35"/>
  <c r="AF97" i="35" s="1"/>
  <c r="V56" i="35"/>
  <c r="AF56" i="35" s="1"/>
  <c r="V13" i="35"/>
  <c r="AF13" i="35" s="1"/>
  <c r="V99" i="35"/>
  <c r="AF99" i="35" s="1"/>
  <c r="P70" i="35"/>
  <c r="Z70" i="35" s="1"/>
  <c r="Q5" i="35"/>
  <c r="AA5" i="35" s="1"/>
  <c r="X5" i="35"/>
  <c r="AH5" i="35" s="1"/>
  <c r="T99" i="35"/>
  <c r="AD99" i="35" s="1"/>
  <c r="T97" i="35"/>
  <c r="AD97" i="35" s="1"/>
  <c r="Q92" i="35"/>
  <c r="AA92" i="35" s="1"/>
  <c r="X82" i="35"/>
  <c r="AH82" i="35" s="1"/>
  <c r="R80" i="35"/>
  <c r="AB80" i="35" s="1"/>
  <c r="X76" i="35"/>
  <c r="AH76" i="35" s="1"/>
  <c r="R72" i="35"/>
  <c r="AB72" i="35" s="1"/>
  <c r="V68" i="35"/>
  <c r="AF68" i="35" s="1"/>
  <c r="S63" i="35"/>
  <c r="AC63" i="35" s="1"/>
  <c r="V58" i="35"/>
  <c r="AF58" i="35" s="1"/>
  <c r="S53" i="35"/>
  <c r="AC53" i="35" s="1"/>
  <c r="S29" i="35"/>
  <c r="AC29" i="35" s="1"/>
  <c r="Q94" i="35"/>
  <c r="AA94" i="35" s="1"/>
  <c r="P78" i="35"/>
  <c r="Z78" i="35" s="1"/>
  <c r="R5" i="35"/>
  <c r="AB5" i="35" s="1"/>
  <c r="R99" i="35"/>
  <c r="AB99" i="35" s="1"/>
  <c r="R97" i="35"/>
  <c r="AB97" i="35" s="1"/>
  <c r="W88" i="35"/>
  <c r="AG88" i="35" s="1"/>
  <c r="V82" i="35"/>
  <c r="AF82" i="35" s="1"/>
  <c r="P80" i="35"/>
  <c r="Z80" i="35" s="1"/>
  <c r="V76" i="35"/>
  <c r="AF76" i="35" s="1"/>
  <c r="P72" i="35"/>
  <c r="Z72" i="35" s="1"/>
  <c r="Q68" i="35"/>
  <c r="AA68" i="35" s="1"/>
  <c r="S47" i="35"/>
  <c r="AC47" i="35" s="1"/>
  <c r="V40" i="35"/>
  <c r="AF40" i="35" s="1"/>
  <c r="U88" i="35"/>
  <c r="AE88" i="35" s="1"/>
  <c r="X70" i="35"/>
  <c r="AH70" i="35" s="1"/>
  <c r="S67" i="35"/>
  <c r="AC67" i="35" s="1"/>
  <c r="S98" i="35"/>
  <c r="AC98" i="35" s="1"/>
  <c r="W94" i="35"/>
  <c r="AG94" i="35" s="1"/>
  <c r="W92" i="35"/>
  <c r="AG92" i="35" s="1"/>
  <c r="S88" i="35"/>
  <c r="AC88" i="35" s="1"/>
  <c r="P82" i="35"/>
  <c r="Z82" i="35" s="1"/>
  <c r="V78" i="35"/>
  <c r="AF78" i="35" s="1"/>
  <c r="P76" i="35"/>
  <c r="Z76" i="35" s="1"/>
  <c r="V70" i="35"/>
  <c r="AF70" i="35" s="1"/>
  <c r="S49" i="35"/>
  <c r="AC49" i="35" s="1"/>
  <c r="P99" i="35"/>
  <c r="Z99" i="35" s="1"/>
  <c r="X78" i="35"/>
  <c r="AH78" i="35" s="1"/>
  <c r="S57" i="35"/>
  <c r="AC57" i="35" s="1"/>
  <c r="V5" i="35"/>
  <c r="AF5" i="35" s="1"/>
  <c r="X99" i="35"/>
  <c r="AH99" i="35" s="1"/>
  <c r="X97" i="35"/>
  <c r="AH97" i="35" s="1"/>
  <c r="S94" i="35"/>
  <c r="AC94" i="35" s="1"/>
  <c r="U92" i="35"/>
  <c r="AE92" i="35" s="1"/>
  <c r="Q88" i="35"/>
  <c r="AA88" i="35" s="1"/>
  <c r="X80" i="35"/>
  <c r="AH80" i="35" s="1"/>
  <c r="X72" i="35"/>
  <c r="AH72" i="35" s="1"/>
  <c r="P56" i="35"/>
  <c r="Z56" i="35" s="1"/>
  <c r="Q18" i="35"/>
  <c r="AA18" i="35" s="1"/>
  <c r="B71" i="35"/>
  <c r="P71" i="35"/>
  <c r="Z71" i="35" s="1"/>
  <c r="V71" i="35"/>
  <c r="AF71" i="35" s="1"/>
  <c r="R71" i="35"/>
  <c r="AB71" i="35" s="1"/>
  <c r="X71" i="35"/>
  <c r="AH71" i="35" s="1"/>
  <c r="Q46" i="35"/>
  <c r="AA46" i="35" s="1"/>
  <c r="W46" i="35"/>
  <c r="AG46" i="35" s="1"/>
  <c r="R46" i="35"/>
  <c r="AB46" i="35" s="1"/>
  <c r="X46" i="35"/>
  <c r="AH46" i="35" s="1"/>
  <c r="S46" i="35"/>
  <c r="AC46" i="35" s="1"/>
  <c r="U46" i="35"/>
  <c r="AE46" i="35" s="1"/>
  <c r="V89" i="35"/>
  <c r="AF89" i="35" s="1"/>
  <c r="P89" i="35"/>
  <c r="Z89" i="35" s="1"/>
  <c r="S33" i="35"/>
  <c r="AC33" i="35" s="1"/>
  <c r="W10" i="35"/>
  <c r="AG10" i="35" s="1"/>
  <c r="B78" i="35"/>
  <c r="S78" i="35"/>
  <c r="AC78" i="35" s="1"/>
  <c r="U78" i="35"/>
  <c r="AE78" i="35" s="1"/>
  <c r="B70" i="35"/>
  <c r="S70" i="35"/>
  <c r="AC70" i="35" s="1"/>
  <c r="U70" i="35"/>
  <c r="AE70" i="35" s="1"/>
  <c r="B60" i="35"/>
  <c r="Q60" i="35"/>
  <c r="AA60" i="35" s="1"/>
  <c r="W60" i="35"/>
  <c r="AG60" i="35" s="1"/>
  <c r="R60" i="35"/>
  <c r="AB60" i="35" s="1"/>
  <c r="X60" i="35"/>
  <c r="AH60" i="35" s="1"/>
  <c r="S60" i="35"/>
  <c r="AC60" i="35" s="1"/>
  <c r="U60" i="35"/>
  <c r="AE60" i="35" s="1"/>
  <c r="B54" i="35"/>
  <c r="Q54" i="35"/>
  <c r="AA54" i="35" s="1"/>
  <c r="W54" i="35"/>
  <c r="AG54" i="35" s="1"/>
  <c r="R54" i="35"/>
  <c r="AB54" i="35" s="1"/>
  <c r="X54" i="35"/>
  <c r="AH54" i="35" s="1"/>
  <c r="S54" i="35"/>
  <c r="AC54" i="35" s="1"/>
  <c r="U54" i="35"/>
  <c r="AE54" i="35" s="1"/>
  <c r="B45" i="35"/>
  <c r="T45" i="35"/>
  <c r="AD45" i="35" s="1"/>
  <c r="U45" i="35"/>
  <c r="AE45" i="35" s="1"/>
  <c r="P45" i="35"/>
  <c r="Z45" i="35" s="1"/>
  <c r="V45" i="35"/>
  <c r="AF45" i="35" s="1"/>
  <c r="R45" i="35"/>
  <c r="AB45" i="35" s="1"/>
  <c r="X45" i="35"/>
  <c r="AH45" i="35" s="1"/>
  <c r="B32" i="35"/>
  <c r="Q32" i="35"/>
  <c r="AA32" i="35" s="1"/>
  <c r="W32" i="35"/>
  <c r="AG32" i="35" s="1"/>
  <c r="R32" i="35"/>
  <c r="AB32" i="35" s="1"/>
  <c r="X32" i="35"/>
  <c r="AH32" i="35" s="1"/>
  <c r="S32" i="35"/>
  <c r="AC32" i="35" s="1"/>
  <c r="U32" i="35"/>
  <c r="AE32" i="35" s="1"/>
  <c r="B16" i="35"/>
  <c r="U16" i="35"/>
  <c r="AE16" i="35" s="1"/>
  <c r="S16" i="35"/>
  <c r="AC16" i="35" s="1"/>
  <c r="R16" i="35"/>
  <c r="AB16" i="35" s="1"/>
  <c r="T16" i="35"/>
  <c r="AD16" i="35" s="1"/>
  <c r="V16" i="35"/>
  <c r="AF16" i="35" s="1"/>
  <c r="P16" i="35"/>
  <c r="Z16" i="35" s="1"/>
  <c r="X16" i="35"/>
  <c r="AH16" i="35" s="1"/>
  <c r="B8" i="35"/>
  <c r="U8" i="35"/>
  <c r="AE8" i="35" s="1"/>
  <c r="P8" i="35"/>
  <c r="Z8" i="35" s="1"/>
  <c r="W8" i="35"/>
  <c r="AG8" i="35" s="1"/>
  <c r="T8" i="35"/>
  <c r="AD8" i="35" s="1"/>
  <c r="V8" i="35"/>
  <c r="AF8" i="35" s="1"/>
  <c r="X8" i="35"/>
  <c r="AH8" i="35" s="1"/>
  <c r="R8" i="35"/>
  <c r="AB8" i="35" s="1"/>
  <c r="U99" i="35"/>
  <c r="AE99" i="35" s="1"/>
  <c r="X98" i="35"/>
  <c r="AH98" i="35" s="1"/>
  <c r="R98" i="35"/>
  <c r="AB98" i="35" s="1"/>
  <c r="U97" i="35"/>
  <c r="AE97" i="35" s="1"/>
  <c r="X94" i="35"/>
  <c r="AH94" i="35" s="1"/>
  <c r="R94" i="35"/>
  <c r="AB94" i="35" s="1"/>
  <c r="X92" i="35"/>
  <c r="AH92" i="35" s="1"/>
  <c r="R92" i="35"/>
  <c r="AB92" i="35" s="1"/>
  <c r="U89" i="35"/>
  <c r="AE89" i="35" s="1"/>
  <c r="X88" i="35"/>
  <c r="AH88" i="35" s="1"/>
  <c r="R88" i="35"/>
  <c r="AB88" i="35" s="1"/>
  <c r="X84" i="35"/>
  <c r="AH84" i="35" s="1"/>
  <c r="W81" i="35"/>
  <c r="AG81" i="35" s="1"/>
  <c r="W80" i="35"/>
  <c r="AG80" i="35" s="1"/>
  <c r="W79" i="35"/>
  <c r="AG79" i="35" s="1"/>
  <c r="W78" i="35"/>
  <c r="AG78" i="35" s="1"/>
  <c r="W77" i="35"/>
  <c r="AG77" i="35" s="1"/>
  <c r="W73" i="35"/>
  <c r="AG73" i="35" s="1"/>
  <c r="W72" i="35"/>
  <c r="AG72" i="35" s="1"/>
  <c r="W71" i="35"/>
  <c r="AG71" i="35" s="1"/>
  <c r="W70" i="35"/>
  <c r="AG70" i="35" s="1"/>
  <c r="W69" i="35"/>
  <c r="AG69" i="35" s="1"/>
  <c r="Q67" i="35"/>
  <c r="AA67" i="35" s="1"/>
  <c r="Q55" i="35"/>
  <c r="AA55" i="35" s="1"/>
  <c r="Q45" i="35"/>
  <c r="AA45" i="35" s="1"/>
  <c r="T7" i="35"/>
  <c r="AD7" i="35" s="1"/>
  <c r="B33" i="35"/>
  <c r="T33" i="35"/>
  <c r="AD33" i="35" s="1"/>
  <c r="U33" i="35"/>
  <c r="AE33" i="35" s="1"/>
  <c r="P33" i="35"/>
  <c r="Z33" i="35" s="1"/>
  <c r="V33" i="35"/>
  <c r="AF33" i="35" s="1"/>
  <c r="R33" i="35"/>
  <c r="AB33" i="35" s="1"/>
  <c r="X33" i="35"/>
  <c r="AH33" i="35" s="1"/>
  <c r="B84" i="35"/>
  <c r="U84" i="35"/>
  <c r="AE84" i="35" s="1"/>
  <c r="B30" i="35"/>
  <c r="Q30" i="35"/>
  <c r="AA30" i="35" s="1"/>
  <c r="W30" i="35"/>
  <c r="AG30" i="35" s="1"/>
  <c r="R30" i="35"/>
  <c r="AB30" i="35" s="1"/>
  <c r="X30" i="35"/>
  <c r="AH30" i="35" s="1"/>
  <c r="S30" i="35"/>
  <c r="AC30" i="35" s="1"/>
  <c r="U30" i="35"/>
  <c r="AE30" i="35" s="1"/>
  <c r="B15" i="35"/>
  <c r="R15" i="35"/>
  <c r="AB15" i="35" s="1"/>
  <c r="X15" i="35"/>
  <c r="AH15" i="35" s="1"/>
  <c r="U15" i="35"/>
  <c r="AE15" i="35" s="1"/>
  <c r="S15" i="35"/>
  <c r="AC15" i="35" s="1"/>
  <c r="T15" i="35"/>
  <c r="AD15" i="35" s="1"/>
  <c r="V15" i="35"/>
  <c r="AF15" i="35" s="1"/>
  <c r="P15" i="35"/>
  <c r="Z15" i="35" s="1"/>
  <c r="T89" i="35"/>
  <c r="AD89" i="35" s="1"/>
  <c r="W84" i="35"/>
  <c r="AG84" i="35" s="1"/>
  <c r="P84" i="35"/>
  <c r="Z84" i="35" s="1"/>
  <c r="U81" i="35"/>
  <c r="AE81" i="35" s="1"/>
  <c r="U79" i="35"/>
  <c r="AE79" i="35" s="1"/>
  <c r="U77" i="35"/>
  <c r="AE77" i="35" s="1"/>
  <c r="U73" i="35"/>
  <c r="AE73" i="35" s="1"/>
  <c r="U71" i="35"/>
  <c r="AE71" i="35" s="1"/>
  <c r="T69" i="35"/>
  <c r="AD69" i="35" s="1"/>
  <c r="V62" i="35"/>
  <c r="AF62" i="35" s="1"/>
  <c r="V46" i="35"/>
  <c r="AF46" i="35" s="1"/>
  <c r="V44" i="35"/>
  <c r="AF44" i="35" s="1"/>
  <c r="V42" i="35"/>
  <c r="AF42" i="35" s="1"/>
  <c r="V30" i="35"/>
  <c r="AF30" i="35" s="1"/>
  <c r="Q15" i="35"/>
  <c r="AA15" i="35" s="1"/>
  <c r="W12" i="35"/>
  <c r="AG12" i="35" s="1"/>
  <c r="B82" i="35"/>
  <c r="S82" i="35"/>
  <c r="AC82" i="35" s="1"/>
  <c r="U82" i="35"/>
  <c r="AE82" i="35" s="1"/>
  <c r="B76" i="35"/>
  <c r="S76" i="35"/>
  <c r="AC76" i="35" s="1"/>
  <c r="U76" i="35"/>
  <c r="AE76" i="35" s="1"/>
  <c r="B68" i="35"/>
  <c r="R68" i="35"/>
  <c r="AB68" i="35" s="1"/>
  <c r="X68" i="35"/>
  <c r="AH68" i="35" s="1"/>
  <c r="S68" i="35"/>
  <c r="AC68" i="35" s="1"/>
  <c r="U68" i="35"/>
  <c r="AE68" i="35" s="1"/>
  <c r="B58" i="35"/>
  <c r="Q58" i="35"/>
  <c r="AA58" i="35" s="1"/>
  <c r="W58" i="35"/>
  <c r="AG58" i="35" s="1"/>
  <c r="R58" i="35"/>
  <c r="AB58" i="35" s="1"/>
  <c r="X58" i="35"/>
  <c r="AH58" i="35" s="1"/>
  <c r="S58" i="35"/>
  <c r="AC58" i="35" s="1"/>
  <c r="U58" i="35"/>
  <c r="AE58" i="35" s="1"/>
  <c r="B52" i="35"/>
  <c r="Q52" i="35"/>
  <c r="AA52" i="35" s="1"/>
  <c r="W52" i="35"/>
  <c r="AG52" i="35" s="1"/>
  <c r="R52" i="35"/>
  <c r="AB52" i="35" s="1"/>
  <c r="X52" i="35"/>
  <c r="AH52" i="35" s="1"/>
  <c r="S52" i="35"/>
  <c r="AC52" i="35" s="1"/>
  <c r="U52" i="35"/>
  <c r="AE52" i="35" s="1"/>
  <c r="B43" i="35"/>
  <c r="T43" i="35"/>
  <c r="AD43" i="35" s="1"/>
  <c r="U43" i="35"/>
  <c r="AE43" i="35" s="1"/>
  <c r="P43" i="35"/>
  <c r="Z43" i="35" s="1"/>
  <c r="V43" i="35"/>
  <c r="AF43" i="35" s="1"/>
  <c r="R43" i="35"/>
  <c r="AB43" i="35" s="1"/>
  <c r="X43" i="35"/>
  <c r="AH43" i="35" s="1"/>
  <c r="B29" i="35"/>
  <c r="T29" i="35"/>
  <c r="AD29" i="35" s="1"/>
  <c r="U29" i="35"/>
  <c r="AE29" i="35" s="1"/>
  <c r="P29" i="35"/>
  <c r="Z29" i="35" s="1"/>
  <c r="V29" i="35"/>
  <c r="AF29" i="35" s="1"/>
  <c r="R29" i="35"/>
  <c r="AB29" i="35" s="1"/>
  <c r="X29" i="35"/>
  <c r="AH29" i="35" s="1"/>
  <c r="R13" i="35"/>
  <c r="AB13" i="35" s="1"/>
  <c r="X13" i="35"/>
  <c r="AH13" i="35" s="1"/>
  <c r="S13" i="35"/>
  <c r="AC13" i="35" s="1"/>
  <c r="W13" i="35"/>
  <c r="AG13" i="35" s="1"/>
  <c r="P13" i="35"/>
  <c r="Z13" i="35" s="1"/>
  <c r="Q13" i="35"/>
  <c r="AA13" i="35" s="1"/>
  <c r="U13" i="35"/>
  <c r="AE13" i="35" s="1"/>
  <c r="U5" i="35"/>
  <c r="AE5" i="35" s="1"/>
  <c r="S99" i="35"/>
  <c r="AC99" i="35" s="1"/>
  <c r="V98" i="35"/>
  <c r="AF98" i="35" s="1"/>
  <c r="P98" i="35"/>
  <c r="Z98" i="35" s="1"/>
  <c r="S97" i="35"/>
  <c r="AC97" i="35" s="1"/>
  <c r="V94" i="35"/>
  <c r="AF94" i="35" s="1"/>
  <c r="P94" i="35"/>
  <c r="Z94" i="35" s="1"/>
  <c r="V92" i="35"/>
  <c r="AF92" i="35" s="1"/>
  <c r="P92" i="35"/>
  <c r="Z92" i="35" s="1"/>
  <c r="S89" i="35"/>
  <c r="AC89" i="35" s="1"/>
  <c r="V88" i="35"/>
  <c r="AF88" i="35" s="1"/>
  <c r="P88" i="35"/>
  <c r="Z88" i="35" s="1"/>
  <c r="V84" i="35"/>
  <c r="AF84" i="35" s="1"/>
  <c r="T82" i="35"/>
  <c r="AD82" i="35" s="1"/>
  <c r="T79" i="35"/>
  <c r="AD79" i="35" s="1"/>
  <c r="T78" i="35"/>
  <c r="AD78" i="35" s="1"/>
  <c r="T76" i="35"/>
  <c r="AD76" i="35" s="1"/>
  <c r="T71" i="35"/>
  <c r="AD71" i="35" s="1"/>
  <c r="T70" i="35"/>
  <c r="AD70" i="35" s="1"/>
  <c r="P68" i="35"/>
  <c r="Z68" i="35" s="1"/>
  <c r="T60" i="35"/>
  <c r="AD60" i="35" s="1"/>
  <c r="T58" i="35"/>
  <c r="AD58" i="35" s="1"/>
  <c r="T54" i="35"/>
  <c r="AD54" i="35" s="1"/>
  <c r="T52" i="35"/>
  <c r="AD52" i="35" s="1"/>
  <c r="T46" i="35"/>
  <c r="AD46" i="35" s="1"/>
  <c r="T44" i="35"/>
  <c r="AD44" i="35" s="1"/>
  <c r="T40" i="35"/>
  <c r="AD40" i="35" s="1"/>
  <c r="T32" i="35"/>
  <c r="AD32" i="35" s="1"/>
  <c r="T30" i="35"/>
  <c r="AD30" i="35" s="1"/>
  <c r="V17" i="35"/>
  <c r="AF17" i="35" s="1"/>
  <c r="B62" i="35"/>
  <c r="Q62" i="35"/>
  <c r="AA62" i="35" s="1"/>
  <c r="W62" i="35"/>
  <c r="AG62" i="35" s="1"/>
  <c r="R62" i="35"/>
  <c r="AB62" i="35" s="1"/>
  <c r="X62" i="35"/>
  <c r="AH62" i="35" s="1"/>
  <c r="S62" i="35"/>
  <c r="AC62" i="35" s="1"/>
  <c r="U62" i="35"/>
  <c r="AE62" i="35" s="1"/>
  <c r="B10" i="35"/>
  <c r="U10" i="35"/>
  <c r="AE10" i="35" s="1"/>
  <c r="Q10" i="35"/>
  <c r="AA10" i="35" s="1"/>
  <c r="X10" i="35"/>
  <c r="AH10" i="35" s="1"/>
  <c r="P10" i="35"/>
  <c r="Z10" i="35" s="1"/>
  <c r="R10" i="35"/>
  <c r="AB10" i="35" s="1"/>
  <c r="S10" i="35"/>
  <c r="AC10" i="35" s="1"/>
  <c r="V10" i="35"/>
  <c r="AF10" i="35" s="1"/>
  <c r="B69" i="35"/>
  <c r="U69" i="35"/>
  <c r="AE69" i="35" s="1"/>
  <c r="P69" i="35"/>
  <c r="Z69" i="35" s="1"/>
  <c r="V69" i="35"/>
  <c r="AF69" i="35" s="1"/>
  <c r="R69" i="35"/>
  <c r="AB69" i="35" s="1"/>
  <c r="X69" i="35"/>
  <c r="AH69" i="35" s="1"/>
  <c r="B59" i="35"/>
  <c r="T59" i="35"/>
  <c r="AD59" i="35" s="1"/>
  <c r="U59" i="35"/>
  <c r="AE59" i="35" s="1"/>
  <c r="P59" i="35"/>
  <c r="Z59" i="35" s="1"/>
  <c r="V59" i="35"/>
  <c r="AF59" i="35" s="1"/>
  <c r="R59" i="35"/>
  <c r="AB59" i="35" s="1"/>
  <c r="X59" i="35"/>
  <c r="AH59" i="35" s="1"/>
  <c r="B53" i="35"/>
  <c r="T53" i="35"/>
  <c r="AD53" i="35" s="1"/>
  <c r="U53" i="35"/>
  <c r="AE53" i="35" s="1"/>
  <c r="P53" i="35"/>
  <c r="Z53" i="35" s="1"/>
  <c r="V53" i="35"/>
  <c r="AF53" i="35" s="1"/>
  <c r="R53" i="35"/>
  <c r="AB53" i="35" s="1"/>
  <c r="X53" i="35"/>
  <c r="AH53" i="35" s="1"/>
  <c r="B7" i="35"/>
  <c r="R7" i="35"/>
  <c r="AB7" i="35" s="1"/>
  <c r="X7" i="35"/>
  <c r="AH7" i="35" s="1"/>
  <c r="Q7" i="35"/>
  <c r="AA7" i="35" s="1"/>
  <c r="U7" i="35"/>
  <c r="AE7" i="35" s="1"/>
  <c r="V7" i="35"/>
  <c r="AF7" i="35" s="1"/>
  <c r="W7" i="35"/>
  <c r="AG7" i="35" s="1"/>
  <c r="S7" i="35"/>
  <c r="AC7" i="35" s="1"/>
  <c r="W98" i="35"/>
  <c r="AG98" i="35" s="1"/>
  <c r="Q98" i="35"/>
  <c r="AA98" i="35" s="1"/>
  <c r="B81" i="35"/>
  <c r="P81" i="35"/>
  <c r="Z81" i="35" s="1"/>
  <c r="V81" i="35"/>
  <c r="AF81" i="35" s="1"/>
  <c r="R81" i="35"/>
  <c r="AB81" i="35" s="1"/>
  <c r="X81" i="35"/>
  <c r="AH81" i="35" s="1"/>
  <c r="B73" i="35"/>
  <c r="P73" i="35"/>
  <c r="Z73" i="35" s="1"/>
  <c r="V73" i="35"/>
  <c r="AF73" i="35" s="1"/>
  <c r="R73" i="35"/>
  <c r="AB73" i="35" s="1"/>
  <c r="X73" i="35"/>
  <c r="AH73" i="35" s="1"/>
  <c r="B57" i="35"/>
  <c r="T57" i="35"/>
  <c r="AD57" i="35" s="1"/>
  <c r="U57" i="35"/>
  <c r="AE57" i="35" s="1"/>
  <c r="P57" i="35"/>
  <c r="Z57" i="35" s="1"/>
  <c r="V57" i="35"/>
  <c r="AF57" i="35" s="1"/>
  <c r="R57" i="35"/>
  <c r="AB57" i="35" s="1"/>
  <c r="X57" i="35"/>
  <c r="AH57" i="35" s="1"/>
  <c r="B42" i="35"/>
  <c r="Q42" i="35"/>
  <c r="AA42" i="35" s="1"/>
  <c r="W42" i="35"/>
  <c r="AG42" i="35" s="1"/>
  <c r="R42" i="35"/>
  <c r="AB42" i="35" s="1"/>
  <c r="X42" i="35"/>
  <c r="AH42" i="35" s="1"/>
  <c r="S42" i="35"/>
  <c r="AC42" i="35" s="1"/>
  <c r="U42" i="35"/>
  <c r="AE42" i="35" s="1"/>
  <c r="B19" i="35"/>
  <c r="R19" i="35"/>
  <c r="AB19" i="35" s="1"/>
  <c r="X19" i="35"/>
  <c r="AH19" i="35" s="1"/>
  <c r="U19" i="35"/>
  <c r="AE19" i="35" s="1"/>
  <c r="Q19" i="35"/>
  <c r="AA19" i="35" s="1"/>
  <c r="S19" i="35"/>
  <c r="AC19" i="35" s="1"/>
  <c r="T19" i="35"/>
  <c r="AD19" i="35" s="1"/>
  <c r="W19" i="35"/>
  <c r="AG19" i="35" s="1"/>
  <c r="U98" i="35"/>
  <c r="AE98" i="35" s="1"/>
  <c r="U94" i="35"/>
  <c r="AE94" i="35" s="1"/>
  <c r="X89" i="35"/>
  <c r="AH89" i="35" s="1"/>
  <c r="R89" i="35"/>
  <c r="AB89" i="35" s="1"/>
  <c r="T84" i="35"/>
  <c r="AD84" i="35" s="1"/>
  <c r="S73" i="35"/>
  <c r="AC73" i="35" s="1"/>
  <c r="Q69" i="35"/>
  <c r="AA69" i="35" s="1"/>
  <c r="P62" i="35"/>
  <c r="Z62" i="35" s="1"/>
  <c r="P60" i="35"/>
  <c r="Z60" i="35" s="1"/>
  <c r="P54" i="35"/>
  <c r="Z54" i="35" s="1"/>
  <c r="P46" i="35"/>
  <c r="Z46" i="35" s="1"/>
  <c r="P42" i="35"/>
  <c r="Z42" i="35" s="1"/>
  <c r="P32" i="35"/>
  <c r="Z32" i="35" s="1"/>
  <c r="P30" i="35"/>
  <c r="Z30" i="35" s="1"/>
  <c r="B79" i="35"/>
  <c r="P79" i="35"/>
  <c r="Z79" i="35" s="1"/>
  <c r="V79" i="35"/>
  <c r="AF79" i="35" s="1"/>
  <c r="R79" i="35"/>
  <c r="AB79" i="35" s="1"/>
  <c r="X79" i="35"/>
  <c r="AH79" i="35" s="1"/>
  <c r="B55" i="35"/>
  <c r="T55" i="35"/>
  <c r="AD55" i="35" s="1"/>
  <c r="U55" i="35"/>
  <c r="AE55" i="35" s="1"/>
  <c r="P55" i="35"/>
  <c r="Z55" i="35" s="1"/>
  <c r="V55" i="35"/>
  <c r="AF55" i="35" s="1"/>
  <c r="R55" i="35"/>
  <c r="AB55" i="35" s="1"/>
  <c r="X55" i="35"/>
  <c r="AH55" i="35" s="1"/>
  <c r="B17" i="35"/>
  <c r="R17" i="35"/>
  <c r="AB17" i="35" s="1"/>
  <c r="X17" i="35"/>
  <c r="AH17" i="35" s="1"/>
  <c r="Q17" i="35"/>
  <c r="AA17" i="35" s="1"/>
  <c r="S17" i="35"/>
  <c r="AC17" i="35" s="1"/>
  <c r="T17" i="35"/>
  <c r="AD17" i="35" s="1"/>
  <c r="U17" i="35"/>
  <c r="AE17" i="35" s="1"/>
  <c r="W17" i="35"/>
  <c r="AG17" i="35" s="1"/>
  <c r="B77" i="35"/>
  <c r="P77" i="35"/>
  <c r="Z77" i="35" s="1"/>
  <c r="V77" i="35"/>
  <c r="AF77" i="35" s="1"/>
  <c r="R77" i="35"/>
  <c r="AB77" i="35" s="1"/>
  <c r="X77" i="35"/>
  <c r="AH77" i="35" s="1"/>
  <c r="B44" i="35"/>
  <c r="Q44" i="35"/>
  <c r="AA44" i="35" s="1"/>
  <c r="W44" i="35"/>
  <c r="AG44" i="35" s="1"/>
  <c r="R44" i="35"/>
  <c r="AB44" i="35" s="1"/>
  <c r="X44" i="35"/>
  <c r="AH44" i="35" s="1"/>
  <c r="S44" i="35"/>
  <c r="AC44" i="35" s="1"/>
  <c r="U44" i="35"/>
  <c r="AE44" i="35" s="1"/>
  <c r="B67" i="35"/>
  <c r="U67" i="35"/>
  <c r="AE67" i="35" s="1"/>
  <c r="P67" i="35"/>
  <c r="Z67" i="35" s="1"/>
  <c r="V67" i="35"/>
  <c r="AF67" i="35" s="1"/>
  <c r="R67" i="35"/>
  <c r="AB67" i="35" s="1"/>
  <c r="X67" i="35"/>
  <c r="AH67" i="35" s="1"/>
  <c r="B49" i="35"/>
  <c r="T49" i="35"/>
  <c r="AD49" i="35" s="1"/>
  <c r="U49" i="35"/>
  <c r="AE49" i="35" s="1"/>
  <c r="P49" i="35"/>
  <c r="Z49" i="35" s="1"/>
  <c r="V49" i="35"/>
  <c r="AF49" i="35" s="1"/>
  <c r="R49" i="35"/>
  <c r="AB49" i="35" s="1"/>
  <c r="X49" i="35"/>
  <c r="AH49" i="35" s="1"/>
  <c r="B12" i="35"/>
  <c r="U12" i="35"/>
  <c r="AE12" i="35" s="1"/>
  <c r="T12" i="35"/>
  <c r="AD12" i="35" s="1"/>
  <c r="P12" i="35"/>
  <c r="Z12" i="35" s="1"/>
  <c r="X12" i="35"/>
  <c r="AH12" i="35" s="1"/>
  <c r="Q12" i="35"/>
  <c r="AA12" i="35" s="1"/>
  <c r="R12" i="35"/>
  <c r="AB12" i="35" s="1"/>
  <c r="V12" i="35"/>
  <c r="AF12" i="35" s="1"/>
  <c r="S81" i="35"/>
  <c r="AC81" i="35" s="1"/>
  <c r="S77" i="35"/>
  <c r="AC77" i="35" s="1"/>
  <c r="S71" i="35"/>
  <c r="AC71" i="35" s="1"/>
  <c r="B80" i="35"/>
  <c r="S80" i="35"/>
  <c r="AC80" i="35" s="1"/>
  <c r="U80" i="35"/>
  <c r="AE80" i="35" s="1"/>
  <c r="B72" i="35"/>
  <c r="S72" i="35"/>
  <c r="AC72" i="35" s="1"/>
  <c r="U72" i="35"/>
  <c r="AE72" i="35" s="1"/>
  <c r="B63" i="35"/>
  <c r="T63" i="35"/>
  <c r="AD63" i="35" s="1"/>
  <c r="U63" i="35"/>
  <c r="AE63" i="35" s="1"/>
  <c r="P63" i="35"/>
  <c r="Z63" i="35" s="1"/>
  <c r="V63" i="35"/>
  <c r="AF63" i="35" s="1"/>
  <c r="R63" i="35"/>
  <c r="AB63" i="35" s="1"/>
  <c r="X63" i="35"/>
  <c r="AH63" i="35" s="1"/>
  <c r="B56" i="35"/>
  <c r="Q56" i="35"/>
  <c r="AA56" i="35" s="1"/>
  <c r="W56" i="35"/>
  <c r="AG56" i="35" s="1"/>
  <c r="R56" i="35"/>
  <c r="AB56" i="35" s="1"/>
  <c r="X56" i="35"/>
  <c r="AH56" i="35" s="1"/>
  <c r="S56" i="35"/>
  <c r="AC56" i="35" s="1"/>
  <c r="U56" i="35"/>
  <c r="AE56" i="35" s="1"/>
  <c r="B47" i="35"/>
  <c r="T47" i="35"/>
  <c r="AD47" i="35" s="1"/>
  <c r="U47" i="35"/>
  <c r="AE47" i="35" s="1"/>
  <c r="P47" i="35"/>
  <c r="Z47" i="35" s="1"/>
  <c r="V47" i="35"/>
  <c r="AF47" i="35" s="1"/>
  <c r="R47" i="35"/>
  <c r="AB47" i="35" s="1"/>
  <c r="X47" i="35"/>
  <c r="AH47" i="35" s="1"/>
  <c r="B40" i="35"/>
  <c r="Q40" i="35"/>
  <c r="AA40" i="35" s="1"/>
  <c r="W40" i="35"/>
  <c r="AG40" i="35" s="1"/>
  <c r="R40" i="35"/>
  <c r="AB40" i="35" s="1"/>
  <c r="X40" i="35"/>
  <c r="AH40" i="35" s="1"/>
  <c r="S40" i="35"/>
  <c r="AC40" i="35" s="1"/>
  <c r="U40" i="35"/>
  <c r="AE40" i="35" s="1"/>
  <c r="B18" i="35"/>
  <c r="U18" i="35"/>
  <c r="AE18" i="35" s="1"/>
  <c r="P18" i="35"/>
  <c r="Z18" i="35" s="1"/>
  <c r="W18" i="35"/>
  <c r="AG18" i="35" s="1"/>
  <c r="R18" i="35"/>
  <c r="AB18" i="35" s="1"/>
  <c r="S18" i="35"/>
  <c r="AC18" i="35" s="1"/>
  <c r="T18" i="35"/>
  <c r="AD18" i="35" s="1"/>
  <c r="X18" i="35"/>
  <c r="AH18" i="35" s="1"/>
  <c r="B11" i="35"/>
  <c r="R11" i="35"/>
  <c r="AB11" i="35" s="1"/>
  <c r="X11" i="35"/>
  <c r="AH11" i="35" s="1"/>
  <c r="V11" i="35"/>
  <c r="AF11" i="35" s="1"/>
  <c r="P11" i="35"/>
  <c r="Z11" i="35" s="1"/>
  <c r="Q11" i="35"/>
  <c r="AA11" i="35" s="1"/>
  <c r="S11" i="35"/>
  <c r="AC11" i="35" s="1"/>
  <c r="U11" i="35"/>
  <c r="AE11" i="35" s="1"/>
  <c r="W99" i="35"/>
  <c r="AG99" i="35" s="1"/>
  <c r="Q99" i="35"/>
  <c r="AA99" i="35" s="1"/>
  <c r="T98" i="35"/>
  <c r="AD98" i="35" s="1"/>
  <c r="W97" i="35"/>
  <c r="AG97" i="35" s="1"/>
  <c r="Q97" i="35"/>
  <c r="AA97" i="35" s="1"/>
  <c r="T94" i="35"/>
  <c r="AD94" i="35" s="1"/>
  <c r="T92" i="35"/>
  <c r="AD92" i="35" s="1"/>
  <c r="W89" i="35"/>
  <c r="AG89" i="35" s="1"/>
  <c r="Q89" i="35"/>
  <c r="AA89" i="35" s="1"/>
  <c r="T88" i="35"/>
  <c r="AD88" i="35" s="1"/>
  <c r="S84" i="35"/>
  <c r="AC84" i="35" s="1"/>
  <c r="Q82" i="35"/>
  <c r="AA82" i="35" s="1"/>
  <c r="Q81" i="35"/>
  <c r="AA81" i="35" s="1"/>
  <c r="Q80" i="35"/>
  <c r="AA80" i="35" s="1"/>
  <c r="Q79" i="35"/>
  <c r="AA79" i="35" s="1"/>
  <c r="Q78" i="35"/>
  <c r="AA78" i="35" s="1"/>
  <c r="Q77" i="35"/>
  <c r="AA77" i="35" s="1"/>
  <c r="Q76" i="35"/>
  <c r="AA76" i="35" s="1"/>
  <c r="Q73" i="35"/>
  <c r="AA73" i="35" s="1"/>
  <c r="Q72" i="35"/>
  <c r="AA72" i="35" s="1"/>
  <c r="Q71" i="35"/>
  <c r="AA71" i="35" s="1"/>
  <c r="Q70" i="35"/>
  <c r="AA70" i="35" s="1"/>
  <c r="W68" i="35"/>
  <c r="AG68" i="35" s="1"/>
  <c r="T67" i="35"/>
  <c r="AD67" i="35" s="1"/>
  <c r="W63" i="35"/>
  <c r="AG63" i="35" s="1"/>
  <c r="W59" i="35"/>
  <c r="AG59" i="35" s="1"/>
  <c r="W57" i="35"/>
  <c r="AG57" i="35" s="1"/>
  <c r="W55" i="35"/>
  <c r="AG55" i="35" s="1"/>
  <c r="W53" i="35"/>
  <c r="AG53" i="35" s="1"/>
  <c r="W49" i="35"/>
  <c r="AG49" i="35" s="1"/>
  <c r="W47" i="35"/>
  <c r="AG47" i="35" s="1"/>
  <c r="W45" i="35"/>
  <c r="AG45" i="35" s="1"/>
  <c r="W43" i="35"/>
  <c r="AG43" i="35" s="1"/>
  <c r="W33" i="35"/>
  <c r="AG33" i="35" s="1"/>
  <c r="W29" i="35"/>
  <c r="AG29" i="35" s="1"/>
  <c r="V19" i="35"/>
  <c r="AF19" i="35" s="1"/>
  <c r="W16" i="35"/>
  <c r="AG16" i="35" s="1"/>
  <c r="T11" i="35"/>
  <c r="AD11" i="35" s="1"/>
  <c r="S8" i="35"/>
  <c r="AC8" i="35" s="1"/>
  <c r="I4" i="34"/>
  <c r="J4" i="34" s="1"/>
  <c r="I5" i="34"/>
  <c r="I6" i="34"/>
  <c r="I7" i="34"/>
  <c r="J7" i="34" s="1"/>
  <c r="I8" i="34"/>
  <c r="J8" i="34" s="1"/>
  <c r="I9" i="34"/>
  <c r="J9" i="34" s="1"/>
  <c r="I10" i="34"/>
  <c r="J10" i="34" s="1"/>
  <c r="I11" i="34"/>
  <c r="I12" i="34"/>
  <c r="I13" i="34"/>
  <c r="J13" i="34" s="1"/>
  <c r="I14" i="34"/>
  <c r="J14" i="34" s="1"/>
  <c r="I15" i="34"/>
  <c r="J15" i="34" s="1"/>
  <c r="I16" i="34"/>
  <c r="J16" i="34" s="1"/>
  <c r="I17" i="34"/>
  <c r="I18" i="34"/>
  <c r="I19" i="34"/>
  <c r="J19" i="34" s="1"/>
  <c r="I20" i="34"/>
  <c r="J20" i="34" s="1"/>
  <c r="I21" i="34"/>
  <c r="J21" i="34" s="1"/>
  <c r="I22" i="34"/>
  <c r="J22" i="34" s="1"/>
  <c r="I23" i="34"/>
  <c r="I24" i="34"/>
  <c r="I25" i="34"/>
  <c r="J25" i="34" s="1"/>
  <c r="I26" i="34"/>
  <c r="J26" i="34" s="1"/>
  <c r="I27" i="34"/>
  <c r="J27" i="34" s="1"/>
  <c r="I28" i="34"/>
  <c r="J28" i="34" s="1"/>
  <c r="I29" i="34"/>
  <c r="I30" i="34"/>
  <c r="I31" i="34"/>
  <c r="J31" i="34" s="1"/>
  <c r="I32" i="34"/>
  <c r="J32" i="34" s="1"/>
  <c r="I33" i="34"/>
  <c r="J33" i="34" s="1"/>
  <c r="I34" i="34"/>
  <c r="J34" i="34" s="1"/>
  <c r="I35" i="34"/>
  <c r="I36" i="34"/>
  <c r="I37" i="34"/>
  <c r="J37" i="34" s="1"/>
  <c r="I38" i="34"/>
  <c r="J38" i="34" s="1"/>
  <c r="I39" i="34"/>
  <c r="J39" i="34" s="1"/>
  <c r="I40" i="34"/>
  <c r="J40" i="34" s="1"/>
  <c r="I41" i="34"/>
  <c r="I42" i="34"/>
  <c r="I43" i="34"/>
  <c r="J43" i="34" s="1"/>
  <c r="I44" i="34"/>
  <c r="J44" i="34" s="1"/>
  <c r="I45" i="34"/>
  <c r="J45" i="34" s="1"/>
  <c r="I46" i="34"/>
  <c r="J46" i="34" s="1"/>
  <c r="I47" i="34"/>
  <c r="I48" i="34"/>
  <c r="I49" i="34"/>
  <c r="J49" i="34" s="1"/>
  <c r="I50" i="34"/>
  <c r="J50" i="34" s="1"/>
  <c r="I51" i="34"/>
  <c r="J51" i="34" s="1"/>
  <c r="I52" i="34"/>
  <c r="J52" i="34" s="1"/>
  <c r="I53" i="34"/>
  <c r="I54" i="34"/>
  <c r="I55" i="34"/>
  <c r="J55" i="34" s="1"/>
  <c r="I56" i="34"/>
  <c r="J56" i="34" s="1"/>
  <c r="I57" i="34"/>
  <c r="J57" i="34" s="1"/>
  <c r="I58" i="34"/>
  <c r="J58" i="34" s="1"/>
  <c r="I59" i="34"/>
  <c r="I60" i="34"/>
  <c r="I61" i="34"/>
  <c r="J61" i="34" s="1"/>
  <c r="I62" i="34"/>
  <c r="J62" i="34" s="1"/>
  <c r="I63" i="34"/>
  <c r="J63" i="34" s="1"/>
  <c r="I64" i="34"/>
  <c r="J64" i="34" s="1"/>
  <c r="I65" i="34"/>
  <c r="I66" i="34"/>
  <c r="I67" i="34"/>
  <c r="J67" i="34" s="1"/>
  <c r="I68" i="34"/>
  <c r="J68" i="34" s="1"/>
  <c r="I69" i="34"/>
  <c r="J69" i="34" s="1"/>
  <c r="I70" i="34"/>
  <c r="J70" i="34" s="1"/>
  <c r="I71" i="34"/>
  <c r="I72" i="34"/>
  <c r="I73" i="34"/>
  <c r="J73" i="34" s="1"/>
  <c r="I74" i="34"/>
  <c r="J74" i="34" s="1"/>
  <c r="I75" i="34"/>
  <c r="J75" i="34" s="1"/>
  <c r="I76" i="34"/>
  <c r="J76" i="34" s="1"/>
  <c r="I77" i="34"/>
  <c r="I78" i="34"/>
  <c r="I79" i="34"/>
  <c r="J79" i="34" s="1"/>
  <c r="I80" i="34"/>
  <c r="J80" i="34" s="1"/>
  <c r="I81" i="34"/>
  <c r="J81" i="34" s="1"/>
  <c r="I82" i="34"/>
  <c r="J82" i="34" s="1"/>
  <c r="I3" i="34"/>
  <c r="E4" i="34"/>
  <c r="F4" i="34" s="1"/>
  <c r="E5" i="34"/>
  <c r="F5" i="34" s="1"/>
  <c r="E6" i="34"/>
  <c r="F6" i="34" s="1"/>
  <c r="E7" i="34"/>
  <c r="F7" i="34" s="1"/>
  <c r="E8" i="34"/>
  <c r="F8" i="34" s="1"/>
  <c r="E9" i="34"/>
  <c r="F9" i="34" s="1"/>
  <c r="E10" i="34"/>
  <c r="F10" i="34" s="1"/>
  <c r="E11" i="34"/>
  <c r="F11" i="34" s="1"/>
  <c r="E12" i="34"/>
  <c r="F12" i="34" s="1"/>
  <c r="E13" i="34"/>
  <c r="F13" i="34" s="1"/>
  <c r="E14" i="34"/>
  <c r="F14" i="34" s="1"/>
  <c r="E15" i="34"/>
  <c r="F15" i="34" s="1"/>
  <c r="E16" i="34"/>
  <c r="F16" i="34" s="1"/>
  <c r="E17" i="34"/>
  <c r="F17" i="34" s="1"/>
  <c r="E18" i="34"/>
  <c r="F18" i="34" s="1"/>
  <c r="E19" i="34"/>
  <c r="F19" i="34" s="1"/>
  <c r="E20" i="34"/>
  <c r="F20" i="34" s="1"/>
  <c r="E21" i="34"/>
  <c r="F21" i="34" s="1"/>
  <c r="E22" i="34"/>
  <c r="F22" i="34" s="1"/>
  <c r="E23" i="34"/>
  <c r="F23" i="34" s="1"/>
  <c r="E24" i="34"/>
  <c r="F24" i="34" s="1"/>
  <c r="E25" i="34"/>
  <c r="F25" i="34" s="1"/>
  <c r="E26" i="34"/>
  <c r="F26" i="34" s="1"/>
  <c r="E27" i="34"/>
  <c r="F27" i="34" s="1"/>
  <c r="E28" i="34"/>
  <c r="F28" i="34" s="1"/>
  <c r="E29" i="34"/>
  <c r="F29" i="34" s="1"/>
  <c r="E30" i="34"/>
  <c r="F30" i="34" s="1"/>
  <c r="E31" i="34"/>
  <c r="F31" i="34" s="1"/>
  <c r="E32" i="34"/>
  <c r="F32" i="34" s="1"/>
  <c r="E33" i="34"/>
  <c r="F33" i="34" s="1"/>
  <c r="E34" i="34"/>
  <c r="F34" i="34" s="1"/>
  <c r="E35" i="34"/>
  <c r="F35" i="34" s="1"/>
  <c r="E36" i="34"/>
  <c r="F36" i="34" s="1"/>
  <c r="E37" i="34"/>
  <c r="F37" i="34" s="1"/>
  <c r="E38" i="34"/>
  <c r="F38" i="34" s="1"/>
  <c r="E39" i="34"/>
  <c r="F39" i="34" s="1"/>
  <c r="E40" i="34"/>
  <c r="F40" i="34" s="1"/>
  <c r="E41" i="34"/>
  <c r="F41" i="34" s="1"/>
  <c r="E42" i="34"/>
  <c r="F42" i="34" s="1"/>
  <c r="E43" i="34"/>
  <c r="F43" i="34" s="1"/>
  <c r="E44" i="34"/>
  <c r="F44" i="34" s="1"/>
  <c r="E45" i="34"/>
  <c r="F45" i="34" s="1"/>
  <c r="E46" i="34"/>
  <c r="F46" i="34" s="1"/>
  <c r="E47" i="34"/>
  <c r="F47" i="34" s="1"/>
  <c r="E48" i="34"/>
  <c r="F48" i="34" s="1"/>
  <c r="E49" i="34"/>
  <c r="F49" i="34" s="1"/>
  <c r="E50" i="34"/>
  <c r="F50" i="34" s="1"/>
  <c r="E51" i="34"/>
  <c r="F51" i="34" s="1"/>
  <c r="E52" i="34"/>
  <c r="F52" i="34" s="1"/>
  <c r="E53" i="34"/>
  <c r="F53" i="34" s="1"/>
  <c r="E54" i="34"/>
  <c r="F54" i="34" s="1"/>
  <c r="E55" i="34"/>
  <c r="F55" i="34" s="1"/>
  <c r="E56" i="34"/>
  <c r="F56" i="34" s="1"/>
  <c r="E57" i="34"/>
  <c r="F57" i="34" s="1"/>
  <c r="E58" i="34"/>
  <c r="F58" i="34" s="1"/>
  <c r="E59" i="34"/>
  <c r="F59" i="34" s="1"/>
  <c r="E60" i="34"/>
  <c r="F60" i="34" s="1"/>
  <c r="E61" i="34"/>
  <c r="F61" i="34" s="1"/>
  <c r="E62" i="34"/>
  <c r="F62" i="34" s="1"/>
  <c r="E63" i="34"/>
  <c r="F63" i="34" s="1"/>
  <c r="E64" i="34"/>
  <c r="F64" i="34" s="1"/>
  <c r="E65" i="34"/>
  <c r="F65" i="34" s="1"/>
  <c r="E66" i="34"/>
  <c r="F66" i="34" s="1"/>
  <c r="E67" i="34"/>
  <c r="F67" i="34" s="1"/>
  <c r="E68" i="34"/>
  <c r="F68" i="34" s="1"/>
  <c r="E69" i="34"/>
  <c r="F69" i="34" s="1"/>
  <c r="E70" i="34"/>
  <c r="F70" i="34" s="1"/>
  <c r="E71" i="34"/>
  <c r="F71" i="34" s="1"/>
  <c r="E72" i="34"/>
  <c r="F72" i="34" s="1"/>
  <c r="E73" i="34"/>
  <c r="F73" i="34" s="1"/>
  <c r="E74" i="34"/>
  <c r="F74" i="34" s="1"/>
  <c r="E75" i="34"/>
  <c r="F75" i="34" s="1"/>
  <c r="E76" i="34"/>
  <c r="F76" i="34" s="1"/>
  <c r="E77" i="34"/>
  <c r="F77" i="34" s="1"/>
  <c r="E78" i="34"/>
  <c r="F78" i="34" s="1"/>
  <c r="E79" i="34"/>
  <c r="F79" i="34" s="1"/>
  <c r="E81" i="34"/>
  <c r="F81" i="34" s="1"/>
  <c r="E82" i="34"/>
  <c r="F82" i="34" s="1"/>
  <c r="E83" i="34"/>
  <c r="F83" i="34" s="1"/>
  <c r="E84" i="34"/>
  <c r="F84" i="34" s="1"/>
  <c r="E85" i="34"/>
  <c r="F85" i="34" s="1"/>
  <c r="E86" i="34"/>
  <c r="F86" i="34" s="1"/>
  <c r="E87" i="34"/>
  <c r="F87" i="34" s="1"/>
  <c r="E88" i="34"/>
  <c r="F88" i="34" s="1"/>
  <c r="E89" i="34"/>
  <c r="F89" i="34" s="1"/>
  <c r="E90" i="34"/>
  <c r="F90" i="34" s="1"/>
  <c r="E91" i="34"/>
  <c r="F91" i="34" s="1"/>
  <c r="E92" i="34"/>
  <c r="F92" i="34" s="1"/>
  <c r="E93" i="34"/>
  <c r="F93" i="34" s="1"/>
  <c r="E94" i="34"/>
  <c r="F94" i="34" s="1"/>
  <c r="E95" i="34"/>
  <c r="F95" i="34" s="1"/>
  <c r="E96" i="34"/>
  <c r="F96" i="34" s="1"/>
  <c r="E97" i="34"/>
  <c r="F97" i="34" s="1"/>
  <c r="E98" i="34"/>
  <c r="F98" i="34" s="1"/>
  <c r="E99" i="34"/>
  <c r="F99" i="34" s="1"/>
  <c r="E100" i="34"/>
  <c r="F100" i="34" s="1"/>
  <c r="E101" i="34"/>
  <c r="F101" i="34" s="1"/>
  <c r="E102" i="34"/>
  <c r="F102" i="34" s="1"/>
  <c r="E103" i="34"/>
  <c r="F103" i="34" s="1"/>
  <c r="E104" i="34"/>
  <c r="F104" i="34" s="1"/>
  <c r="E105" i="34"/>
  <c r="F105" i="34" s="1"/>
  <c r="E3" i="34"/>
  <c r="F3" i="34" s="1"/>
  <c r="K78" i="34" l="1"/>
  <c r="K66" i="34"/>
  <c r="K54" i="34"/>
  <c r="K48" i="34"/>
  <c r="K36" i="34"/>
  <c r="K24" i="34"/>
  <c r="K18" i="34"/>
  <c r="K6" i="34"/>
  <c r="K3" i="34"/>
  <c r="K77" i="34"/>
  <c r="K71" i="34"/>
  <c r="K65" i="34"/>
  <c r="K59" i="34"/>
  <c r="K53" i="34"/>
  <c r="K47" i="34"/>
  <c r="K41" i="34"/>
  <c r="K35" i="34"/>
  <c r="K29" i="34"/>
  <c r="K23" i="34"/>
  <c r="K17" i="34"/>
  <c r="K11" i="34"/>
  <c r="K5" i="34"/>
  <c r="K72" i="34"/>
  <c r="K60" i="34"/>
  <c r="K42" i="34"/>
  <c r="K30" i="34"/>
  <c r="K12" i="34"/>
  <c r="K81" i="34"/>
  <c r="K75" i="34"/>
  <c r="K69" i="34"/>
  <c r="K63" i="34"/>
  <c r="K57" i="34"/>
  <c r="K51" i="34"/>
  <c r="K45" i="34"/>
  <c r="K39" i="34"/>
  <c r="K33" i="34"/>
  <c r="K27" i="34"/>
  <c r="K21" i="34"/>
  <c r="K15" i="34"/>
  <c r="K9" i="34"/>
  <c r="J78" i="34"/>
  <c r="J72" i="34"/>
  <c r="J66" i="34"/>
  <c r="J60" i="34"/>
  <c r="J54" i="34"/>
  <c r="J48" i="34"/>
  <c r="J42" i="34"/>
  <c r="J36" i="34"/>
  <c r="J30" i="34"/>
  <c r="J24" i="34"/>
  <c r="J18" i="34"/>
  <c r="J12" i="34"/>
  <c r="J6" i="34"/>
  <c r="K80" i="34"/>
  <c r="K74" i="34"/>
  <c r="K68" i="34"/>
  <c r="K62" i="34"/>
  <c r="K56" i="34"/>
  <c r="K50" i="34"/>
  <c r="K44" i="34"/>
  <c r="K38" i="34"/>
  <c r="K32" i="34"/>
  <c r="K26" i="34"/>
  <c r="K20" i="34"/>
  <c r="K14" i="34"/>
  <c r="K8" i="34"/>
  <c r="J3" i="34"/>
  <c r="J77" i="34"/>
  <c r="J71" i="34"/>
  <c r="J65" i="34"/>
  <c r="J59" i="34"/>
  <c r="J53" i="34"/>
  <c r="J47" i="34"/>
  <c r="J41" i="34"/>
  <c r="J35" i="34"/>
  <c r="J29" i="34"/>
  <c r="J23" i="34"/>
  <c r="J17" i="34"/>
  <c r="J11" i="34"/>
  <c r="J5" i="34"/>
  <c r="K79" i="34"/>
  <c r="K73" i="34"/>
  <c r="K67" i="34"/>
  <c r="K61" i="34"/>
  <c r="K55" i="34"/>
  <c r="K49" i="34"/>
  <c r="K43" i="34"/>
  <c r="K37" i="34"/>
  <c r="K31" i="34"/>
  <c r="K25" i="34"/>
  <c r="K19" i="34"/>
  <c r="K13" i="34"/>
  <c r="K7" i="34"/>
  <c r="K82" i="34"/>
  <c r="K76" i="34"/>
  <c r="K70" i="34"/>
  <c r="K64" i="34"/>
  <c r="K58" i="34"/>
  <c r="K52" i="34"/>
  <c r="K46" i="34"/>
  <c r="K40" i="34"/>
  <c r="K34" i="34"/>
  <c r="K28" i="34"/>
  <c r="K22" i="34"/>
  <c r="K16" i="34"/>
  <c r="K10" i="34"/>
  <c r="K4" i="34"/>
</calcChain>
</file>

<file path=xl/sharedStrings.xml><?xml version="1.0" encoding="utf-8"?>
<sst xmlns="http://schemas.openxmlformats.org/spreadsheetml/2006/main" count="2549" uniqueCount="420">
  <si>
    <t>Inserción laboral 30 de septiembre de 2022 de los egresados de la UHU</t>
  </si>
  <si>
    <r>
      <rPr>
        <b/>
        <sz val="11"/>
        <rFont val="Arial"/>
        <family val="2"/>
      </rPr>
      <t>Finalización de los estudios:</t>
    </r>
    <r>
      <rPr>
        <sz val="11"/>
        <rFont val="Arial"/>
        <family val="2"/>
      </rPr>
      <t xml:space="preserve"> </t>
    </r>
  </si>
  <si>
    <t>2019-2020</t>
  </si>
  <si>
    <t xml:space="preserve">Títulos: </t>
  </si>
  <si>
    <t>Titulaciones extinguidas, Grados, Másters y PDs coordinados y no por la UHU</t>
  </si>
  <si>
    <t xml:space="preserve">Fuente: </t>
  </si>
  <si>
    <t>Observatorio Argos del Servicio Andaluz de Empleo</t>
  </si>
  <si>
    <t xml:space="preserve">Datos: </t>
  </si>
  <si>
    <t>Proceden del cruce de ficheros de Gestión Académica de la UHU con la información obtenida del Observatorio Argos del Servicio Andaluz de Empleo (demandas, colocaciones y contratos).</t>
  </si>
  <si>
    <t>Variables:</t>
  </si>
  <si>
    <r>
      <rPr>
        <b/>
        <sz val="11"/>
        <rFont val="Arial"/>
        <family val="2"/>
      </rPr>
      <t>Tasa de demanda de empleo:</t>
    </r>
    <r>
      <rPr>
        <sz val="11"/>
        <rFont val="Arial"/>
        <family val="2"/>
      </rPr>
      <t xml:space="preserve"> número de alumnos que a 30 de septiembre de 2022 constaban como demandantes de empleo en el Servicio Andaluz de Empleo, </t>
    </r>
    <r>
      <rPr>
        <b/>
        <sz val="11"/>
        <rFont val="Arial"/>
        <family val="2"/>
      </rPr>
      <t>con más de un mes de inscripción</t>
    </r>
    <r>
      <rPr>
        <sz val="11"/>
        <rFont val="Arial"/>
        <family val="2"/>
      </rPr>
      <t>, dividido entre el total de alumnos identificados.</t>
    </r>
  </si>
  <si>
    <r>
      <rPr>
        <b/>
        <sz val="11"/>
        <rFont val="Arial"/>
        <family val="2"/>
      </rPr>
      <t>Tasa de paro:</t>
    </r>
    <r>
      <rPr>
        <sz val="11"/>
        <rFont val="Arial"/>
        <family val="2"/>
      </rPr>
      <t xml:space="preserve"> número de alumnos que a 30 de septiembre de 2022 constaban como demandantes de empleo en el SAE y eran clasificados como parados registrados, dividido entre el total de alumnos identificados.</t>
    </r>
  </si>
  <si>
    <r>
      <rPr>
        <b/>
        <sz val="11"/>
        <rFont val="Arial"/>
        <family val="2"/>
      </rPr>
      <t>Tasa de inserción:</t>
    </r>
    <r>
      <rPr>
        <sz val="11"/>
        <rFont val="Arial"/>
        <family val="2"/>
      </rPr>
      <t xml:space="preserve"> situación laboral del alumnado a los dos años de su egreso, definida como el número de personas cuya situación, a 30 de septiembre de 2022, era la de trabajador asalariado, trabajador autónomo, trabajador agrario, funcionario o becario de investigación.</t>
    </r>
  </si>
  <si>
    <t>Importante:</t>
  </si>
  <si>
    <r>
      <t xml:space="preserve">Se incluye la hoja "HISTÓRICO"con los datos correspondientes a la inserción laboral a </t>
    </r>
    <r>
      <rPr>
        <b/>
        <sz val="12"/>
        <rFont val="Arial"/>
        <family val="2"/>
      </rPr>
      <t>30 de septiembre de 2018, 2019, 2020 y 2021</t>
    </r>
    <r>
      <rPr>
        <sz val="12"/>
        <rFont val="Arial"/>
        <family val="2"/>
      </rPr>
      <t xml:space="preserve"> de los egresados de la UHU que finalizaron los estudios en el </t>
    </r>
    <r>
      <rPr>
        <b/>
        <sz val="12"/>
        <rFont val="Arial"/>
        <family val="2"/>
      </rPr>
      <t xml:space="preserve">2015-2016, 2016-2017, 2017-2018 y 2018-19 respectivamente </t>
    </r>
    <r>
      <rPr>
        <sz val="12"/>
        <rFont val="Arial"/>
        <family val="2"/>
      </rPr>
      <t>con el fin de poder realizar análisis de tendencias.</t>
    </r>
  </si>
  <si>
    <t>Hombre</t>
  </si>
  <si>
    <t>Mujer</t>
  </si>
  <si>
    <t>Ambos sexos</t>
  </si>
  <si>
    <t>CICLO</t>
  </si>
  <si>
    <t>CENTRO</t>
  </si>
  <si>
    <t>CÓDIGO RUCT</t>
  </si>
  <si>
    <t>TITULACIÓN</t>
  </si>
  <si>
    <t>Genero</t>
  </si>
  <si>
    <t>Tasa de demanda</t>
  </si>
  <si>
    <t>Tasa de Paro Registrado</t>
  </si>
  <si>
    <t>Nº alumnos egresados por situación laboral</t>
  </si>
  <si>
    <t>Tasa inserción a 30/09/21
HOMBRES</t>
  </si>
  <si>
    <t>Tasa inserción a 30/09/21 MUJERES</t>
  </si>
  <si>
    <t>Tasa inserción Ajustada a 30/09/21</t>
  </si>
  <si>
    <t>Total UHU</t>
  </si>
  <si>
    <t>Total</t>
  </si>
  <si>
    <t>Trabajando</t>
  </si>
  <si>
    <t>Demandado empleo</t>
  </si>
  <si>
    <t>Sin trabajar ni demandar empleo</t>
  </si>
  <si>
    <t>Desconocida</t>
  </si>
  <si>
    <t>GRADO</t>
  </si>
  <si>
    <t>FEXP</t>
  </si>
  <si>
    <t>2501143</t>
  </si>
  <si>
    <t>2501143 + GRADUADO O GRADUADA EN CIENCIAS AMBIENTALES</t>
  </si>
  <si>
    <t>2501144</t>
  </si>
  <si>
    <t>2501144 + GRADUADO O GRADUADA EN GEOLOGIA</t>
  </si>
  <si>
    <t>2501145</t>
  </si>
  <si>
    <t>2501145 + GRADUADO O GRADUADA EN QUIMICA</t>
  </si>
  <si>
    <t>FENF</t>
  </si>
  <si>
    <t>2501146</t>
  </si>
  <si>
    <t>2501146 + GRADUADO O GRADUADA EN ENFERMERIA</t>
  </si>
  <si>
    <t>FCCT</t>
  </si>
  <si>
    <t>2501147</t>
  </si>
  <si>
    <t>2501147 + GRADUADO O GRADUADA EN RELACIONES LABORALES Y RECURSOS HUMANOS</t>
  </si>
  <si>
    <t>FTSO</t>
  </si>
  <si>
    <t>2501148</t>
  </si>
  <si>
    <t>2501148 + GRADUADO O GRADUADA EN TRABAJO SOCIAL</t>
  </si>
  <si>
    <t>FDER</t>
  </si>
  <si>
    <t>2501256</t>
  </si>
  <si>
    <t>2501256 + GRADUADO O GRADUADA EN DERECHO</t>
  </si>
  <si>
    <t>FHUM</t>
  </si>
  <si>
    <t>2501837</t>
  </si>
  <si>
    <t>2501837 + GRADUADO O GRADUADA EN ESTUDIOS INGLESES</t>
  </si>
  <si>
    <t>2501838</t>
  </si>
  <si>
    <t>2501838 + GRADUADO O GRADUADA EN FILOLOGIA HISPANICA</t>
  </si>
  <si>
    <t>2501839</t>
  </si>
  <si>
    <t>2501839 + GRADUADO O GRADUADA EN HISTORIA</t>
  </si>
  <si>
    <t>FEPYCD</t>
  </si>
  <si>
    <t>2501840</t>
  </si>
  <si>
    <t>2501840 + GRADUADO O GRADUADA EN PSICOLOGIA</t>
  </si>
  <si>
    <t>FCEYT</t>
  </si>
  <si>
    <t>2501841</t>
  </si>
  <si>
    <t>2501841 + GRADUADO O GRADUADA EN ADMINISTRACION Y DIRECCION DE EMPRESAS</t>
  </si>
  <si>
    <t>2501843</t>
  </si>
  <si>
    <t>2501843 + GRADUADO O GRADUADA EN EDUCACION SOCIAL</t>
  </si>
  <si>
    <t>2501844</t>
  </si>
  <si>
    <t>2501844 + GRADUADO O GRADUADA EN FINANZAS Y CONTABILIDAD</t>
  </si>
  <si>
    <t>2501845</t>
  </si>
  <si>
    <t>2501845 + GRADUADO O GRADUADA EN EDUCACION INFANTIL</t>
  </si>
  <si>
    <t>2501846</t>
  </si>
  <si>
    <t>2501846 + GRADUADO O GRADUADA EN EDUCACION PRIMARIA</t>
  </si>
  <si>
    <t>2501847</t>
  </si>
  <si>
    <t>2501847 + GRADUADO O GRADUADA EN TURISMO</t>
  </si>
  <si>
    <t>ETSI</t>
  </si>
  <si>
    <t>2501848</t>
  </si>
  <si>
    <t>2501848 + GRADUADO O GRADUADA EN INGENIERIA EN RECURSOS ENERGETICOS Y MINEROS</t>
  </si>
  <si>
    <t>2501849</t>
  </si>
  <si>
    <t>2501849 + GRADUADO O GRADUADA EN INGENIERIA AGRICOLA</t>
  </si>
  <si>
    <t>2501850</t>
  </si>
  <si>
    <t>2501850 + GRADUADO O GRADUADA EN INGENIERIA ELECTRICA</t>
  </si>
  <si>
    <t>2501851</t>
  </si>
  <si>
    <t>2501851 + GRADUADO O GRADUADA EN INGENIERIA ELECTRONICA INDUSTRIAL</t>
  </si>
  <si>
    <t>2501852</t>
  </si>
  <si>
    <t>2501852 + GRADUADO O GRADUADA EN INGENIERIA FORESTAL Y DEL MEDIO NATURAL</t>
  </si>
  <si>
    <t>2501853</t>
  </si>
  <si>
    <t>2501853 + GRADUADO O GRADUADA EN INGENIERIA INFORMATICA</t>
  </si>
  <si>
    <t>2501854</t>
  </si>
  <si>
    <t>2501854 + GRADUADO O GRADUADA EN INGENIERIA MECANICA</t>
  </si>
  <si>
    <t>2501855</t>
  </si>
  <si>
    <t>2501855 + GRADUADO O GRADUADA EN INGENIERIA QUIMICA INDUSTRIAL</t>
  </si>
  <si>
    <t>2502566</t>
  </si>
  <si>
    <t>2502566 + GRADUADO O GRADUADA EN CIENCIAS DE LA ACTIVIDAD FISICA Y DEL DEPORTE</t>
  </si>
  <si>
    <t>2502578</t>
  </si>
  <si>
    <t>2502578 + GRADUADO O GRADUADA EN INGENIERIA ENERGETICA</t>
  </si>
  <si>
    <t>2502764</t>
  </si>
  <si>
    <t>2502764 + GRADUADO O GRADUADA EN GESTION CULTURAL</t>
  </si>
  <si>
    <t>2502900</t>
  </si>
  <si>
    <t>2502900 + GRADUADO O GRADUADA EN HUMANIDADES</t>
  </si>
  <si>
    <t>MASTER</t>
  </si>
  <si>
    <t>4310122</t>
  </si>
  <si>
    <t>4310122 + MASTER UNIVERSITARIO EN TECNOLOGIA AMBIENTAL</t>
  </si>
  <si>
    <t>4310708</t>
  </si>
  <si>
    <t>4310708 + MASTER UNIVERSITARIO EN PREVENCION DE RIESGOS LABORALES</t>
  </si>
  <si>
    <t>4311162</t>
  </si>
  <si>
    <t>4311162 + MASTER UNIVERSITARIO EN GEOLOGIA Y GESTION AMBIENTAL DE LOS RECURSOS MINERALES</t>
  </si>
  <si>
    <t>4311168</t>
  </si>
  <si>
    <t>4311168 + MASTER UNIVERSITARIO EN TURISMO: DIRECCION DE EMPRESAS TURISTICAS</t>
  </si>
  <si>
    <t>4312368</t>
  </si>
  <si>
    <t>4312368 + MASTER UNIVERSITARIO EN EDUCACION ESPECIAL</t>
  </si>
  <si>
    <t>4312653</t>
  </si>
  <si>
    <t>4312653 + MASTER UNIVERSITARIO EN COMUNICACION Y EDUCACION AUDIOVISUAL</t>
  </si>
  <si>
    <t>4314398</t>
  </si>
  <si>
    <t>4314398 + MASTER UNIVERSITARIO EN ACCESO A LA ABOGACIA</t>
  </si>
  <si>
    <t>4314808</t>
  </si>
  <si>
    <t>4314808 + MASTER UNIVERSITARIO EN INGENIERIA INDUSTRIAL</t>
  </si>
  <si>
    <t>4315043</t>
  </si>
  <si>
    <t>4315043 + MASTER UNIVERSITARIO EN INGENIERIA QUIMICA</t>
  </si>
  <si>
    <t>4315044</t>
  </si>
  <si>
    <t>4315044 + MASTER UNIVERSITARIO EN INGENIERIA DE MONTES</t>
  </si>
  <si>
    <t>4315559</t>
  </si>
  <si>
    <t>4315559 + MASTER UNIVERSITARIO EN PATRIMONIO HISTORICO Y CULTURAL</t>
  </si>
  <si>
    <t>4315566</t>
  </si>
  <si>
    <t>4315566 + MASTER UNIVERSITARIO EN ECONOMIA, FINANZAS Y COMPUTACION</t>
  </si>
  <si>
    <t>4315567</t>
  </si>
  <si>
    <t>4315567 + MASTER UNIVERSITARIO EN DESARROLLO RURAL Y EMPRESA AGROALIMENTARIA</t>
  </si>
  <si>
    <t>4315573</t>
  </si>
  <si>
    <t>4315573 + MASTER UNIVERSITARIO EN PSICOLOGIA GENERAL SANITARIA</t>
  </si>
  <si>
    <t>4315575</t>
  </si>
  <si>
    <t>4315575 + MASTER UNIVERSITARIO EN ECONOMIA Y DESARROLLO TERRITORIAL</t>
  </si>
  <si>
    <t>4315953</t>
  </si>
  <si>
    <t>4315953 + MASTER UNIVERSITARIO EN INVESTIGACION EN LA ENSEÑANZA Y EL APRENDIZAJE DE LAS CIENCIAS EXPERIMENTALES, SOCIALES Y MATEMATICAS</t>
  </si>
  <si>
    <t>4315954</t>
  </si>
  <si>
    <t>4315954 + MASTER UNIVERSITARIO EN LENGUAS Y LITERATURAS EN CONTRASTE: ESTUDIOS AVANZADOS</t>
  </si>
  <si>
    <t>4315955</t>
  </si>
  <si>
    <t>4315955 + MASTER UNIVERSITARIO EN PROFESORADO DE EDUCACION SECUNDARIA OBLIGATORIA Y BACHILLERATO, FORMACION PROFESIONAL Y ENSEÑANZA DE IDIOMAS</t>
  </si>
  <si>
    <t>4315965</t>
  </si>
  <si>
    <t>4315965 + MASTER UNIVERSITARIO EN INVESTIGACION EN EDUCACION FISICA Y CIENCIAS DEL DEPORTE</t>
  </si>
  <si>
    <t>4315969</t>
  </si>
  <si>
    <t>4315969 + MASTER UNIVERSITARIO EN ASESORIA JURIDICA DE EMPRESAS</t>
  </si>
  <si>
    <t>4315971</t>
  </si>
  <si>
    <t>4315971 + MASTER UNIVERSITARIO EN INVESTIGACION E INTERVENCION EN TRABAJO SOCIAL</t>
  </si>
  <si>
    <t>4315973</t>
  </si>
  <si>
    <t>4315973 + MASTER UNIVERSITARIO EN CONSERVACION DE LA BIODIVERSIDAD</t>
  </si>
  <si>
    <t>4315975</t>
  </si>
  <si>
    <t>4315975 + MASTER UNIVERSITARIO EN ESTUDIOS DE GENERO, IDENTIDADES Y CIUDADANIA</t>
  </si>
  <si>
    <t>4315983</t>
  </si>
  <si>
    <t>4315983 + MASTER UNIVERSITARIO EN EDUCACION AMBIENTAL</t>
  </si>
  <si>
    <t>4316020</t>
  </si>
  <si>
    <t>4316020 + MASTER UNIVERSITARIO EN DIRECCION Y GESTION DE PERSONAS</t>
  </si>
  <si>
    <t>4316209</t>
  </si>
  <si>
    <t>4316209 + MASTER UNIVERSITARIO EN INNOVACION PEDAGOGICA Y LIDERAZGO EDUCATIVO</t>
  </si>
  <si>
    <t>4316212</t>
  </si>
  <si>
    <t>4316212 + MASTER UNIVERSITARIO EN ANALISIS HISTORICO DEL MUNDO ACTUAL</t>
  </si>
  <si>
    <t>4316224</t>
  </si>
  <si>
    <t>4316224 + MASTER UNIVERSITARIO EN INGENIERIA DE MINAS</t>
  </si>
  <si>
    <t>4316492</t>
  </si>
  <si>
    <t>4316492 + MASTER UNIVERSITARIO EN QUIMICA APLICADA</t>
  </si>
  <si>
    <t>4316530</t>
  </si>
  <si>
    <t>4316530 + MASTER UNIVERSITARIO EN ENFERMERIA DE PRACTICA AVANZADA EN ATENCION A LA CRONICIDAD Y LA DEPENDENCIA</t>
  </si>
  <si>
    <t>4316531</t>
  </si>
  <si>
    <t>4316531 + MASTER UNIVERSITARIO EN INVESTIGACION E INTERVENCION PSICOSOCIAL EN CONTEXTOS DIVERSOS</t>
  </si>
  <si>
    <t>4316545</t>
  </si>
  <si>
    <t>4316545 + MASTER UNIVERSITARIO EN INGENIERIA INFORMATICA</t>
  </si>
  <si>
    <t>4316556</t>
  </si>
  <si>
    <t>4316556 + MASTER UNIVERSITARIO EN INGENIERIA QUIMICA</t>
  </si>
  <si>
    <t>4316581</t>
  </si>
  <si>
    <t>4316581 + MASTER UNIVERSITARIO EN SIMULACION MOLECULAR</t>
  </si>
  <si>
    <t>4316735</t>
  </si>
  <si>
    <t>4316735 + MASTER UNIVERSITARIO EN INVESTIGACION Y ANALISIS DEL FLAMENCO</t>
  </si>
  <si>
    <t>4317061</t>
  </si>
  <si>
    <t>4317061 + MASTER UNIVERSITARIO EN POLITICAS TERRITORIALES DE EMPLEO</t>
  </si>
  <si>
    <t>DOCTORADO</t>
  </si>
  <si>
    <t>ED</t>
  </si>
  <si>
    <t>5600301</t>
  </si>
  <si>
    <t>5600301 + DOCTORADO EN LENGUAS Y CULTURAS</t>
  </si>
  <si>
    <t>5600390</t>
  </si>
  <si>
    <t>5600390 + DOCTORADO EN PATRIMONIO</t>
  </si>
  <si>
    <t>5600433</t>
  </si>
  <si>
    <t>5600433 + DOCTORADO EN COMUNICACION</t>
  </si>
  <si>
    <t>5600868</t>
  </si>
  <si>
    <t>5600868 + DOCTORADO EN CIENCIA Y TECNOLOGIA INDUSTRIAL Y AMBIENTAL</t>
  </si>
  <si>
    <t>5601003</t>
  </si>
  <si>
    <t>5601003 + DOCTORADO EN INVESTIGACION EN LA ENSEÑANZA Y EL APRENDIZAJE DE LAS CIENCIAS EXPERIMENTALES, SOCIALES, MATEMATICAS Y LA ACTIVIDAD FISICA Y DEPORTIVA</t>
  </si>
  <si>
    <t>5601109</t>
  </si>
  <si>
    <t>5601109 + DOCTORADO EN CIENCIAS SOCIALES Y DE LA EDUCACION</t>
  </si>
  <si>
    <t>5601184</t>
  </si>
  <si>
    <t>5601184 + DOCTORADO EN CIENCIAS DE LA SALUD</t>
  </si>
  <si>
    <t>5601187</t>
  </si>
  <si>
    <t>5601187 + DOCTORADO EN CIENCIAS JURIDICAS</t>
  </si>
  <si>
    <t>5601256</t>
  </si>
  <si>
    <t>5601256 + DOCTORADO EN ECONOMIA, EMPRESA, FINANZAS Y COMPUTACION</t>
  </si>
  <si>
    <t>5601322</t>
  </si>
  <si>
    <t>5601322 + DOCTORADO EN CIENCIA REGIONAL: EMPRESA Y TERRITORIO</t>
  </si>
  <si>
    <t>7000128</t>
  </si>
  <si>
    <t>7000128 + PCEO GRADO EN ADMINISTRACION Y DIRECCION DE EMPRESAS / GRADO EN TURISMO</t>
  </si>
  <si>
    <t>7000129</t>
  </si>
  <si>
    <t>7000129 + PCEO GRADO EN ADMINISTRACION Y DIRECCION DE EMPRESAS / GRADO EN FINANZAS Y CONTABILIDAD</t>
  </si>
  <si>
    <t>7000239</t>
  </si>
  <si>
    <t>7000239 + PCEO GRADO EN GEOLOGIA / GRADO EN CIENCIAS AMBIENTALES</t>
  </si>
  <si>
    <t>7000391</t>
  </si>
  <si>
    <t>7000391 + PCEO GRADO EN ESTUDIOS INGLESES / GRADO EN FILOLOGIA HISPANICA</t>
  </si>
  <si>
    <t>7000862</t>
  </si>
  <si>
    <t>7000862 + PCEO GRADO EN INGENIERIA ELECTRICA / GRADO EN INGENIERIA ENERGETICA</t>
  </si>
  <si>
    <t>7500101</t>
  </si>
  <si>
    <t>7500101 + PCEO MASTER UNIVERSITARIO EN FORMACION DEL PROFESORADO DE EDUCACION SECUNDARIA OBLIGATORIA Y BACHILLERATO, FORMACION PROFESIONAL Y ENSEÑANZA DE IDIOMAS / MASTER UNIVERSITARIO EN INVESTIGACION EN EDUCACION FISICA Y CIENCIAS DEL DEPORTE</t>
  </si>
  <si>
    <t>7500102</t>
  </si>
  <si>
    <t>7500102 + PCEO MASTER UNIVERSITARIO EN FORMACION DEL PROFESORADO DE EDUCACION SECUNDARIA OBLIGATORIA Y BACHILLERATO, FORMACION PROFESIONAL Y ENSEÑANZA DE IDIOMAS / MASTER UNIVERSITARIO EN LENGUAS Y LITERATURAS EN CONTRASTE: ESTUDIOS AVANZADOS</t>
  </si>
  <si>
    <t xml:space="preserve">FEPYCD </t>
  </si>
  <si>
    <t>FEPYCD / FHUM</t>
  </si>
  <si>
    <t>Tasa de Demanda, Paro registrado e Inserción Laboral</t>
  </si>
  <si>
    <t xml:space="preserve">Tasa de demanda de empleo: </t>
  </si>
  <si>
    <t>número de alumnos que a 30 de septiembre del año t (y que han finalizado sus esudios en t-2) constaban como demandantes de empleo en el Servicio Andaluz de Empleo, con más de un mes de inscripción, dividido entre el total de alumnos identificados.</t>
  </si>
  <si>
    <t xml:space="preserve">Tasa de paro: </t>
  </si>
  <si>
    <t>número de alumnos que a 30 de septiembre del año t (y que han finalizado sus esudios en t-2) constaban como demandantes de empleo en el SAE y eran clasificados como parados registrados, dividido entre el total de alumnos identificados.</t>
  </si>
  <si>
    <t xml:space="preserve">Tasa de inserción: </t>
  </si>
  <si>
    <t>situación laboral del alumnado a los dos años de su egreso, definida como el número de personas cuya situación, a 30 de septiembre del año t (y que han finalizado sus esudios en t-2), era la de trabajador asalariado, trabajador autónomo, trabajador agrario, funcionario o becario de investigación.</t>
  </si>
  <si>
    <t>Fuente: datos 2022 proporcionados por el Observatorio Argos del Servicio Andaluz de Empleo a través del Servicio de Empleo y Emprendimiento de la UHU. 01 de febrero de 2023</t>
  </si>
  <si>
    <t>Tasa inserción</t>
  </si>
  <si>
    <t>Año t</t>
  </si>
  <si>
    <t>FACULTAD DE CIENCIAS DEL TRABAJO</t>
  </si>
  <si>
    <t>GRADO EN RELACIONES LABORALES Y RECURSOS HUMANOS</t>
  </si>
  <si>
    <t>GRADO EN RELACIONES LABORALES Y RECURSOS HUMANOS (SEMIPRESENCIAL)</t>
  </si>
  <si>
    <t/>
  </si>
  <si>
    <t>MÁSTER UNIVERSITARIO EN PREVENCIÓN DE RIESGOS LABORALES</t>
  </si>
  <si>
    <t>MÁSTER UNIVERSITARIO EN DIRECCIÓN Y GESTIÓN DE PERSONAS</t>
  </si>
  <si>
    <t>MASTER UNIVERSITARIO EN POLITICAS TERRITORIALES DE EMPLEO</t>
  </si>
  <si>
    <t>FACULTAD DE DERECHO</t>
  </si>
  <si>
    <t>GRADO EN DERECHO</t>
  </si>
  <si>
    <t>MÁSTER UNIVERSITARIO EN DERECHO AMBIENTAL</t>
  </si>
  <si>
    <t>MÁSTER UNIVERSITARIO EN ACCESO A LA ABOGACÍA</t>
  </si>
  <si>
    <t>MÁSTER UNIVERSITARIO EN ASESORÍA JURÍDICA DE LA EMPRESA</t>
  </si>
  <si>
    <t>FACULTAD EDUCACION,PSICOLOG.Y CC.DEPORTE</t>
  </si>
  <si>
    <t>GRADO EN CIENCIAS DE LA ACTIVIDAD FÍSICA Y DEL DEPORTE</t>
  </si>
  <si>
    <t>GRADO EN EDUCACIÓN INFANTIL</t>
  </si>
  <si>
    <t>GRADO EN EDUCACIÓN PRIMARIA</t>
  </si>
  <si>
    <t>GRADO EN EDUCACIÓN SOCIAL</t>
  </si>
  <si>
    <t>GRADO EN PSICOLOGÍA</t>
  </si>
  <si>
    <t>MÁSTER UNIV. EN INVEST. EN LA ENSEÑANZA Y EL APRENDIZAJE DE LAS CC. E/S/M</t>
  </si>
  <si>
    <t>MÁSTER UNIV. EN PROFESORADO DE E.S.O. Y BACH. - ESP. BIOLOGÍA Y GEOLOGÍA</t>
  </si>
  <si>
    <t>MÁSTER UNIV. EN PROFESORADO DE E.S.O. Y BACH. - ESP. CC. SOCIALES: GEO. E H</t>
  </si>
  <si>
    <t>MÁSTER UNIV. EN PROFESORADO DE E.S.O. Y BACH. - ESP. EDUCACIÓN FÍSICA</t>
  </si>
  <si>
    <t>MÁSTER UNIV. EN PROFESORADO DE E.S.O. Y BACH. - ESP. LENGUA EXTRANJERA, ING</t>
  </si>
  <si>
    <t>MÁSTER UNIV. EN PROFESORADO DE E.S.O. Y BACH. - ESP. LENGUA Y LITERATURA</t>
  </si>
  <si>
    <t>MÁSTER UNIV. EN PROFESORADO DE E.S.O. Y BACH. - ESP. ORIENTACIÓN EDUCATIVA</t>
  </si>
  <si>
    <t>MÁSTER UNIV. EN PROFESORADO DE E.S.O. Y BACH. - ESP. TECNOLOGÍA, INF. Y P.I</t>
  </si>
  <si>
    <t>MÁSTER UNIV. EN PROFESORADO DE E.S.O. Y BACH., F.P. Y ENSEÑANZA DE IDIOMAS</t>
  </si>
  <si>
    <t>MÁSTER UNIVERSITARIO EN COMUNICACIÓN Y EDUCACIÓN AUDIOVISUAL</t>
  </si>
  <si>
    <t>MÁSTER UNIVERSITARIO EN EDUCACIÓN ESPECIAL</t>
  </si>
  <si>
    <t>MÁSTER UNIVERSITARIO EN INVESTIGACIÓN EN EDUCACIÓN FÍSICA Y CC. DEL DEPORTE</t>
  </si>
  <si>
    <t>MÁSTER UNIVERSITARIO EN PSICOLOGÍA GENERAL SANITARIA</t>
  </si>
  <si>
    <t>MÁSTER UNIVERSITARIO EN EDUCACIÓN AMBIENTAL</t>
  </si>
  <si>
    <t>MÁSTER UNIVERSITARIO EN INNOVACION PEDAGOGICA Y LIDERAZGO EDUCATIVO</t>
  </si>
  <si>
    <t>MÁSTER UNIVERSITARIO EN INVESTIGACION E INTERVENCION PSICOSOCIAL EN CONTEXTOS DIVERSOS</t>
  </si>
  <si>
    <t>MÁSTER UNIVERSITARIO EN INVESTIGACION Y ANALISIS DEL FLAMENCO</t>
  </si>
  <si>
    <t>DOBLE MOF FORMACION DEL PROFESORADO DE EDUCACION SECUNDARIA OBLIGATORIA Y BACHILLERATO, FORMACION PROFESIONAL Y ENSEÑANZA DE IDIOMAS / MASTER UNIVERSITARIO EN INVESTIGACION EN EDUCACION FISICA Y CIENCIAS DEL DEPORTE</t>
  </si>
  <si>
    <t>DOBLE MOF UNIVERSITARIO EN FORMACION DEL PROFESORADO DE EDUCACION SECUNDARIA OBLIGATORIA Y BACHILLERATO, FORMACION PROFESIONAL Y ENSE¿NZA DE IDIOMAS / MASTER UNIVERSITARIO EN LENGUAS Y LITERATURAS EN CONTRASTE: ESTUDIOS AVANZADOS</t>
  </si>
  <si>
    <t>FACULTAD DE CC. EMPRESARIALES Y TURISMO</t>
  </si>
  <si>
    <t>DOBLE GRADO EN ADMINISTRACIÓN Y DIRECCIÓN DE EMPRESAS Y TURISMO (ADETUR)</t>
  </si>
  <si>
    <t xml:space="preserve"> -</t>
  </si>
  <si>
    <t>DOBLE GRADO EN ADMÓN Y DIRECCIÓN DE EMPRESAS Y FINANZAS Y CONTABILIDAD</t>
  </si>
  <si>
    <t>GRADO EN ADMINISTRACIÓN Y DIRECCIÓN DE EMPRESAS</t>
  </si>
  <si>
    <t>GRADO EN FINANZAS Y CONTABILIDAD</t>
  </si>
  <si>
    <t>GRADO EN TURISMO</t>
  </si>
  <si>
    <t>MÁSTER UNIVERSITARIO EN ECONOMÍA, FINANZAS Y COMPUTACIÓN</t>
  </si>
  <si>
    <t>MÁSTER UNIVERSITARIO EN ECONOMÍA Y DESARROLLO TERRITORIAL</t>
  </si>
  <si>
    <t>MÁSTER UNIVERSITARIO EN TURISMO: DIRECCIÓN DE EMPRESAS TURÍSTICAS</t>
  </si>
  <si>
    <t>FACULTAD DE ENFERMERIA</t>
  </si>
  <si>
    <t>GRADO EN ENFERMERÍA</t>
  </si>
  <si>
    <t>MÁSTER UNIVERSITARIO EN ENFERMERIA DE PRACTICA AVANZADA EN ATENCION A LA CRONICIDAD Y LA DEPENDENCIA</t>
  </si>
  <si>
    <t>ESCUELA TECNICA SUPERIOR DE INGENIERIA</t>
  </si>
  <si>
    <t>GRADO EN INGENIERÍA AGRÍCOLA</t>
  </si>
  <si>
    <t>GRADO EN INGENIERÍA ELÉCTRICA</t>
  </si>
  <si>
    <t>GRADO EN INGENIERÍA ELECTRÓNICA INDUSTRIAL</t>
  </si>
  <si>
    <t>GRADO EN INGENIERÍA EN EXPLOTACIÓN DE MINAS Y RECURSOS ENERGÉTICOS</t>
  </si>
  <si>
    <t>GRADO EN INGENIERÍA ENERGÉTICA</t>
  </si>
  <si>
    <t>GRADO EN INGENIERÍA FORESTAL Y DEL MEDIO NATURAL</t>
  </si>
  <si>
    <t>GRADO EN INGENIERÍA INFORMÁTICA</t>
  </si>
  <si>
    <t>GRADO EN INGENIERÍA MECÁNICA</t>
  </si>
  <si>
    <t>GRADO EN INGENIERÍA QUÍMICA INDUSTRIAL</t>
  </si>
  <si>
    <t>DOBLE GRADO EN INGENIERIA ELECTRICA / GRADO EN INGENIERIA ENERGETICA</t>
  </si>
  <si>
    <t>MÁSTER UNIVERSITARIO EN INGENIERÍA DE MONTES</t>
  </si>
  <si>
    <t>MÁSTER UNIVERSITARIO EN INGENIERÍA INDUSTRIAL</t>
  </si>
  <si>
    <t>MÁSTER UNIVERSITARIO EN INGENIERIA QUIMICA</t>
  </si>
  <si>
    <t xml:space="preserve"> MASTER UNIVERSITARIO EN INGENIERIA DE MINAS</t>
  </si>
  <si>
    <t>MÁSTER UNIVERSITARIO EN INGENIERIA INFORMATICA</t>
  </si>
  <si>
    <t>FACULTAD DE CIENCIAS EXPERIMENTALES</t>
  </si>
  <si>
    <t>DOBLE GRADO EN CIENCIAS AMBIENTALES Y GEOLOGÍA</t>
  </si>
  <si>
    <t>GRADO EN CIENCIAS AMBIENTALES</t>
  </si>
  <si>
    <t>GRADO EN GEOLOGÍA</t>
  </si>
  <si>
    <t>GRADO EN QUÍMICA</t>
  </si>
  <si>
    <t>MÁSTER UNIVERSITARIO EN CONSERVACIÓN DE LA BIODIVERSIDAD</t>
  </si>
  <si>
    <t>MÁSTER UNIVERSITARIO EN GEOLOGÍA Y GESTIÓN AMBIENTAL DE RECURSOS MINERALES</t>
  </si>
  <si>
    <t>MÁSTER UNIVERSITARIO EN TECNOLOGÍA AMBIENTAL</t>
  </si>
  <si>
    <t>MÁSTER UNIVERSITARIO EN SIMULACION MOLECULAR</t>
  </si>
  <si>
    <t>MASTER UNIVERSITARIO EN QUIMICA APLICADA</t>
  </si>
  <si>
    <t>FACULTAD DE HUMANIDADES</t>
  </si>
  <si>
    <t>DOBLE GRADO EN ESTUDIOS INGLESES Y FILOLOGÍA HISPÁNICA</t>
  </si>
  <si>
    <t>GRADO EN ESTUDIOS INGLESES</t>
  </si>
  <si>
    <t>GRADO EN FILOLOGÍA HISPÁNICA</t>
  </si>
  <si>
    <t>GRADO EN HUMANIDADES</t>
  </si>
  <si>
    <t>GRADO EN GESTIÓN CULTURAL</t>
  </si>
  <si>
    <t>GRADO EN HISTORIA</t>
  </si>
  <si>
    <t>MASTER UNIVERSITARIO EN DESARROLLO RURAL Y EMPRESA AGROALIMENTARIA</t>
  </si>
  <si>
    <t>MÁSTER UNIVERSITARIO EN ESTUDIOS DE GÉNERO, IDENTIDADES Y CIUDADANÍA</t>
  </si>
  <si>
    <t>MÁSTER UNIVERSITARIO EN LENGUAS Y LITERATURAS EN CONTRASTE: EST. AVANZADOS</t>
  </si>
  <si>
    <t>MÁSTER UNIVERSITARIO EN PATRIMONIO HISTÓRICO Y CULTURAL</t>
  </si>
  <si>
    <t>MOF EN ANALISIS HISTORICO DEL MUNDO ACTUAL</t>
  </si>
  <si>
    <t>DOBLE MOF UNIVERSITARIO EN FORMACION DEL PROFESORADO DE EDUCACION SECUNDARIA OBLIGATORIA Y BACHILLERATO, FORMACION PROFESIONAL Y ENSEÑANZA DE IDIOMAS / MASTER UNIVERSITARIO EN LENGUAS Y LITERATURAS EN CONTRASTE: ESTUDIOS AVANZADOS</t>
  </si>
  <si>
    <t>FACULTAD DE TRABAJO SOCIAL</t>
  </si>
  <si>
    <t>GRADO EN TRABAJO SOCIAL</t>
  </si>
  <si>
    <t>MÁSTER UNIVERSITARIO EN INVESTIGACIÓN E INTERVENCIÓN EN TRABAJO SOCIAL</t>
  </si>
  <si>
    <t>ESCUELA DE DOCTORADO</t>
  </si>
  <si>
    <t>CIENCIA Y TECNOLOGIA INDUSTRIAL Y AMBIENTAL</t>
  </si>
  <si>
    <t>CIENCIAS DE LA SALUD</t>
  </si>
  <si>
    <t>CIENCIAS JURIDICAS</t>
  </si>
  <si>
    <t>CIENCIAS SOCIALES Y DE LA EDUCACIÓN</t>
  </si>
  <si>
    <t>COMUNICACION</t>
  </si>
  <si>
    <t>IEACAD</t>
  </si>
  <si>
    <t>LENGUAS Y CULTURAS</t>
  </si>
  <si>
    <t>PATRIMONIO</t>
  </si>
  <si>
    <t>DOCTORADO EN ECONOMIA, EMPRESA, FINANZAS Y COMPUTACION</t>
  </si>
  <si>
    <t>CIENCIA REGIONAL: EMPRESA Y TERRITORIO</t>
  </si>
  <si>
    <t>ESTUDIOS INTERDISCIPLINARES DE GENERO</t>
  </si>
  <si>
    <r>
      <rPr>
        <b/>
        <sz val="11"/>
        <rFont val="Calibri"/>
        <family val="2"/>
        <scheme val="minor"/>
      </rPr>
      <t>Tasa de demanda de empleo:</t>
    </r>
    <r>
      <rPr>
        <sz val="11"/>
        <rFont val="Calibri"/>
        <family val="2"/>
        <scheme val="minor"/>
      </rPr>
      <t xml:space="preserve"> </t>
    </r>
  </si>
  <si>
    <t>Fuente: datos 2021 proporcionados por el Observatorio Argos del Servicio Andaluz de Empleo a través del Servicio de Empleo y Emprendimiento de la UHU. 1 de marzo de 2022</t>
  </si>
  <si>
    <t>Tasa de demanda de empleo</t>
  </si>
  <si>
    <r>
      <rPr>
        <b/>
        <sz val="11"/>
        <rFont val="Calibri"/>
        <family val="2"/>
        <scheme val="minor"/>
      </rPr>
      <t>Tasa de paro:</t>
    </r>
    <r>
      <rPr>
        <sz val="11"/>
        <rFont val="Calibri"/>
        <family val="2"/>
        <scheme val="minor"/>
      </rPr>
      <t xml:space="preserve"> </t>
    </r>
  </si>
  <si>
    <t>Tasa de paro</t>
  </si>
  <si>
    <t>Tasa de inserción laboral:</t>
  </si>
  <si>
    <t>Tasa inserción laboral</t>
  </si>
  <si>
    <t>DENOMI RUCT</t>
  </si>
  <si>
    <t>MÁSTER UNIVERSITARIO EN INVESTIGACIÓN EN LA ENSEÑANZA Y EL APRENDIZAJE DE LAS CIENCIAS EXPERIMENTALES, SOCIALES Y MATEMÁTICAS</t>
  </si>
  <si>
    <t>MÁSTER UNIVERSITARIO EN FORMACIÓN DEL PROFESORADO DE EDUCACIÓN SECUNDARIA OBLIGATORIA Y BACHILLERATO, FORMACIÓN PROFESIONAL Y ENSEÑANZA DE IDIOMAS - E</t>
  </si>
  <si>
    <t>MÁSTER UNIVERSITARIO EN INVESTIGACIÓN EN EDUCACIÓN FÍSICA Y CIENCIAS DEL DEPORTE</t>
  </si>
  <si>
    <t>MÁSTER UNIVERSITARIO EN INNOVACIÓN PEDAGÓGICA Y LIDERAZGO EDUCATIVO</t>
  </si>
  <si>
    <t>MÁSTER UNIVERSITARIO EN INVESTIGACIÓN E INTERVENCIÓN PSICOSOCIAL EN CONTEXTOS DIVERSOS</t>
  </si>
  <si>
    <t>MÁSTER UNIVERSITARIO EN INVESTIGACIÓN Y ANÁLISIS DEL FLAMENCO</t>
  </si>
  <si>
    <t>DOBLE MÁSTER EN PROFESORADO (ESP. EDUCACIÓN FÍSICA) + INVESTIGACIÓN EN EDUCACIÓN FÍSICA Y CIENCIAS DEL DEPORTE</t>
  </si>
  <si>
    <t>DOBLE MÁSTER PROFESORADO + LENGUAS Y LITERATURAS EN CONTRASTE</t>
  </si>
  <si>
    <t>DOBLE GRADO EN ADMINISTRACIÓN Y DIRECCIÓN DE EMPRESAS Y FINANZAS Y CONTABILIDAD</t>
  </si>
  <si>
    <t>MÁSTER UNIVERSITARIO EN ENFERMERÍA EN PRÁC. AVANZ. EN A. A LA CRONICIDAD Y LA DEPENDENCIA</t>
  </si>
  <si>
    <t>DOBLE GRADO ING. ELÉCTRICA + ING. ENERGÉTICA</t>
  </si>
  <si>
    <t>MÁSTER UNIVERSITARIO EN INGENIERÍA QUÍMICA</t>
  </si>
  <si>
    <t>MÁSTER UNIVERSTARIO EN INGENIERÍA INFORMÁTICA (PLAN 2018)</t>
  </si>
  <si>
    <t>MÁSTER UNIVERSITARIO EN SIMULACIÓN MOLECULAR</t>
  </si>
  <si>
    <t>MÁSTER UNIVERSITARIO EN LENGUAS Y LITERATURAS EN CONTRASTE: ESTUDIOS AVANZADOS</t>
  </si>
  <si>
    <t>MÁSTER UNIVERSITARIO EN ANÁLISIS HISTÓRICO DEL MUNDO ACTUAL</t>
  </si>
  <si>
    <t>CIENCIA Y TECNOLOGÍA INDUSTRIAL Y AMBIENTAL</t>
  </si>
  <si>
    <t>CIENCIAS JURÍDICAS</t>
  </si>
  <si>
    <t>COMUNICACIÓN</t>
  </si>
  <si>
    <t>INVESTIGACIÓN EN LA ENSEÑANZA Y EL APRENDIZAJE DE LAS CIENCIAS EXPERIMENTALES, SOCIALES, MATEMÁTICAS Y LA ACTIVIDAD FÍSICA Y DEPORTIVA</t>
  </si>
  <si>
    <t>5601072</t>
  </si>
  <si>
    <t>ESTUDIOS INTERDISCIPLINARES DE GÉNERO</t>
  </si>
  <si>
    <t>SIIU</t>
  </si>
  <si>
    <t>SIIU-AUXILIARES</t>
  </si>
  <si>
    <t>INFORME</t>
  </si>
  <si>
    <t>COMPARACIÓN INFORME SIIU</t>
  </si>
  <si>
    <t>SOIPEA</t>
  </si>
  <si>
    <t>CÓDIGO RUCT SOIPEA</t>
  </si>
  <si>
    <t>COMPARACIÓN SOIPEA SIIU</t>
  </si>
  <si>
    <t>COMPARACIÓN SOIPEA INFORMES</t>
  </si>
  <si>
    <t>BAJADOS DE AUXILIARES SIIU 20-21</t>
  </si>
  <si>
    <t>Titulacion</t>
  </si>
  <si>
    <t>NombreTitulacion</t>
  </si>
  <si>
    <t>TITULACIÓN del informe</t>
  </si>
  <si>
    <t>código ruct</t>
  </si>
  <si>
    <t>TITULACIÓN SOIPEA</t>
  </si>
  <si>
    <t>NombreTitulacion DOCTORADO</t>
  </si>
  <si>
    <t>4312654</t>
  </si>
  <si>
    <t>MÁSTER UNIVERSITARIO EN EDUCACIÓN FÍSICO-DEPORTIVA</t>
  </si>
  <si>
    <t>4310121</t>
  </si>
  <si>
    <t>MÁSTER UNIVERSITARIO EN PATRIMONIO HISTÓRICO Y NATURAL</t>
  </si>
  <si>
    <t>4311142</t>
  </si>
  <si>
    <t>MÁSTER UNIVERSITARIO EN GÉNERO, IDENTIDAD Y CIUDADANÍA</t>
  </si>
  <si>
    <t>4310018</t>
  </si>
  <si>
    <t>MÁSTER UNIVERSITARIO EN EDUCACIÓN INTERCULTURAL</t>
  </si>
  <si>
    <t>4310113</t>
  </si>
  <si>
    <t>7000804</t>
  </si>
  <si>
    <t>DOBLE GRADO ING. ELECTRÓNICA INDUSTRIAL + ING. MECÁNICA</t>
  </si>
  <si>
    <t>4310657</t>
  </si>
  <si>
    <t>7001067</t>
  </si>
  <si>
    <t>DOBLE GRADO EN CC. AMBIENTALES E INGENIERÍA FORESTAL Y DEL MEDIO NATURAL</t>
  </si>
  <si>
    <t>4310115</t>
  </si>
  <si>
    <t>MÁSTER UNIVERSITARIO EN ESTRATEGIAS TERRITORIALES Y AMBIENTALES EN EL ÁMBITO LOCAL</t>
  </si>
  <si>
    <t>ECONOMÍA, EMPRESA, FINANZAS Y COMPUTACIÓN</t>
  </si>
  <si>
    <t>4311163</t>
  </si>
  <si>
    <t>MÁSTER UNIVERSITARIO EN LITERATURA EUROPEA Y ENSEÑANZA DE LENGUAS</t>
  </si>
  <si>
    <t>7000803</t>
  </si>
  <si>
    <t>DOBLE GRADO ADE + DERECHO</t>
  </si>
  <si>
    <t>4312655</t>
  </si>
  <si>
    <t>4311165</t>
  </si>
  <si>
    <t>MÁSTER UNIVERSITARIO EN PROFESORADO DE ENSEÑANZA SECUNDARIA OBLIGATORIA Y BACHILLERATO, FORMACIÓN PROFESIONAL Y ENSEÑANZA DE IDIOMAS</t>
  </si>
  <si>
    <t>4312370</t>
  </si>
  <si>
    <t>MÁSTER UNIVERSITARIO EN ORIENTACIÓN EDUCATIVA</t>
  </si>
  <si>
    <t>4312647</t>
  </si>
  <si>
    <t>MÁSTER UNIV. EN ESTUDIOS E INTERV. SOCIAL EN INMIGRACIÓN, DESARROLLO Y GRUP</t>
  </si>
  <si>
    <t>4313430</t>
  </si>
  <si>
    <t>MÁSTER UNIVERSITARIO EN INVESTIGACIÓN APLICADA EN TRASTORNOS MENTALES</t>
  </si>
  <si>
    <t>4315042</t>
  </si>
  <si>
    <t>MÁSTER UNIVERSITARIO EN INGENIERÍA INFORMÁTICA</t>
  </si>
  <si>
    <t>MÁSTER UNIVERSITARIO EN DESARROLLO RURAL Y EMPRESA AGROALIMENTARIA</t>
  </si>
  <si>
    <t>4310018 + MASTER UNIVERSITARIO EN EDUCACION INTERCULTURAL</t>
  </si>
  <si>
    <t>4311165 + MASTER UNIVERSITARIO EN PROFESORADO DE EDUCACION SECUNDARIA OBLIGATORIA Y BACHILLERATO, FORMACION PROFESIONAL Y ENSE¿NZA DE IDIOMAS</t>
  </si>
  <si>
    <t>4312655 + MASTER UNIVERSITARIO EN DERECHO AMBIENTAL</t>
  </si>
  <si>
    <t>MÁSTER UNIVERSITARIO EN INGENIERÍA DE MINAS</t>
  </si>
  <si>
    <t>4312370 + MASTER UNIVERSITARIO EN ORIENTACION EDUCATIVA</t>
  </si>
  <si>
    <t>MÁSTER UNIVERSITARIO EN INGENIERÍA QUÍMICA (PLAN 2018)</t>
  </si>
  <si>
    <t>MÁSTER UNIVERSITARIO EN QUÍMICA APLICADA</t>
  </si>
  <si>
    <t>4315953 + MASTER UNIVERSITARIO EN INVESTIGACION EN LA ENSE¿NZA Y EL APRENDIZAJE DE LAS CIENCIAS EXPERIMENTALES, SOCIALES Y MATEMATICAS</t>
  </si>
  <si>
    <t>MÁSTER EN EMPLEO. ESTRATEGIAS Y GESTIÓN DE SERVICIOS Y POLÍTICAS TERRITORIALES DE EMPLEO</t>
  </si>
  <si>
    <t>4315955 + MASTER UNIVERSITARIO EN PROFESORADO DE EDUCACION SECUNDARIA OBLIGATORIA Y BACHILLERATO, FORMACION PROFESIONAL Y ENSE¿NZA DE IDIOMAS</t>
  </si>
  <si>
    <t>7500101 + PCEO MASTER UNIVERSITARIO EN FORMACION DEL PROFESORADO DE EDUCACION SECUNDARIA OBLIGATORIA Y BACHILLERATO, FORMACION PROFESIONAL Y ENSE¿NZA DE IDIOMAS / MASTER UNIVERSITARIO EN INVESTIGACION EN EDUCACION FISICA Y CIENCIAS DEL DEPORTE</t>
  </si>
  <si>
    <t>7500102 + PCEO MASTER UNIVERSITARIO EN FORMACION DEL PROFESORADO DE EDUCACION SECUNDARIA OBLIGATORIA Y BACHILLERATO, FORMACION PROFESIONAL Y ENSE¿NZA DE IDIOMAS / MASTER UNIVERSITARIO EN LENGUAS Y LITERATURAS EN CONTRASTE: ESTUDIOS AVANZADOS</t>
  </si>
  <si>
    <t>5601003 + DOCTORADO EN INVESTIGACION EN LA ENSE¿NZA Y EL APRENDIZAJE DE LAS CIENCIAS EXPERIMENTALES, SOCIALES, MATEMATICAS Y LA ACTIVIDAD FISICA Y DEPORTIVA</t>
  </si>
  <si>
    <t>5601072 + DOCTORADO EN ESTUDIOS INTERDISCIPLINARES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</si>
</sst>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</font>
    <font>
      <b/>
      <sz val="8"/>
      <name val="Calibri"/>
      <family val="2"/>
      <scheme val="minor"/>
    </font>
    <font>
      <b/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4F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CFDDE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6EED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1" fillId="0" borderId="1" xfId="0" applyFont="1" applyBorder="1"/>
    <xf numFmtId="10" fontId="1" fillId="0" borderId="1" xfId="0" applyNumberFormat="1" applyFont="1" applyBorder="1"/>
    <xf numFmtId="10" fontId="1" fillId="2" borderId="1" xfId="0" applyNumberFormat="1" applyFont="1" applyFill="1" applyBorder="1"/>
    <xf numFmtId="10" fontId="1" fillId="5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6" borderId="0" xfId="0" applyFont="1" applyFill="1"/>
    <xf numFmtId="0" fontId="9" fillId="6" borderId="0" xfId="0" applyFont="1" applyFill="1"/>
    <xf numFmtId="0" fontId="9" fillId="0" borderId="0" xfId="0" applyFont="1"/>
    <xf numFmtId="0" fontId="0" fillId="7" borderId="0" xfId="0" applyFill="1"/>
    <xf numFmtId="0" fontId="10" fillId="7" borderId="0" xfId="0" applyFont="1" applyFill="1"/>
    <xf numFmtId="0" fontId="11" fillId="7" borderId="0" xfId="0" applyFont="1" applyFill="1"/>
    <xf numFmtId="0" fontId="12" fillId="7" borderId="0" xfId="0" applyFont="1" applyFill="1"/>
    <xf numFmtId="0" fontId="13" fillId="7" borderId="0" xfId="0" applyFont="1" applyFill="1" applyAlignment="1">
      <alignment horizontal="left" vertical="top" wrapText="1"/>
    </xf>
    <xf numFmtId="0" fontId="14" fillId="0" borderId="0" xfId="0" applyFont="1"/>
    <xf numFmtId="1" fontId="14" fillId="8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/>
    <xf numFmtId="10" fontId="14" fillId="0" borderId="1" xfId="0" applyNumberFormat="1" applyFont="1" applyBorder="1"/>
    <xf numFmtId="0" fontId="13" fillId="7" borderId="1" xfId="0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right" vertical="top" wrapText="1"/>
    </xf>
    <xf numFmtId="0" fontId="2" fillId="7" borderId="0" xfId="0" applyFont="1" applyFill="1"/>
    <xf numFmtId="0" fontId="14" fillId="7" borderId="0" xfId="0" applyFont="1" applyFill="1"/>
    <xf numFmtId="10" fontId="14" fillId="7" borderId="0" xfId="0" applyNumberFormat="1" applyFont="1" applyFill="1"/>
    <xf numFmtId="10" fontId="14" fillId="8" borderId="1" xfId="1" applyNumberFormat="1" applyFont="1" applyFill="1" applyBorder="1"/>
    <xf numFmtId="10" fontId="14" fillId="8" borderId="1" xfId="0" applyNumberFormat="1" applyFont="1" applyFill="1" applyBorder="1"/>
    <xf numFmtId="10" fontId="1" fillId="0" borderId="1" xfId="0" applyNumberFormat="1" applyFont="1" applyBorder="1" applyAlignment="1">
      <alignment horizont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10" fontId="1" fillId="9" borderId="1" xfId="0" applyNumberFormat="1" applyFont="1" applyFill="1" applyBorder="1" applyAlignment="1">
      <alignment horizontal="center" vertical="center" wrapText="1"/>
    </xf>
    <xf numFmtId="10" fontId="1" fillId="9" borderId="1" xfId="0" applyNumberFormat="1" applyFont="1" applyFill="1" applyBorder="1"/>
    <xf numFmtId="10" fontId="16" fillId="8" borderId="1" xfId="1" applyNumberFormat="1" applyFont="1" applyFill="1" applyBorder="1"/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0" fontId="2" fillId="0" borderId="1" xfId="1" applyNumberFormat="1" applyFont="1" applyBorder="1"/>
    <xf numFmtId="10" fontId="2" fillId="2" borderId="1" xfId="1" applyNumberFormat="1" applyFont="1" applyFill="1" applyBorder="1"/>
    <xf numFmtId="10" fontId="2" fillId="5" borderId="1" xfId="1" applyNumberFormat="1" applyFont="1" applyFill="1" applyBorder="1"/>
    <xf numFmtId="10" fontId="2" fillId="9" borderId="1" xfId="1" applyNumberFormat="1" applyFont="1" applyFill="1" applyBorder="1"/>
    <xf numFmtId="0" fontId="2" fillId="0" borderId="1" xfId="0" applyFont="1" applyBorder="1"/>
    <xf numFmtId="10" fontId="2" fillId="2" borderId="1" xfId="0" applyNumberFormat="1" applyFont="1" applyFill="1" applyBorder="1"/>
    <xf numFmtId="10" fontId="2" fillId="5" borderId="1" xfId="0" applyNumberFormat="1" applyFont="1" applyFill="1" applyBorder="1"/>
    <xf numFmtId="10" fontId="2" fillId="9" borderId="1" xfId="0" applyNumberFormat="1" applyFont="1" applyFill="1" applyBorder="1"/>
    <xf numFmtId="0" fontId="2" fillId="5" borderId="1" xfId="0" applyFont="1" applyFill="1" applyBorder="1"/>
    <xf numFmtId="1" fontId="14" fillId="8" borderId="5" xfId="0" applyNumberFormat="1" applyFont="1" applyFill="1" applyBorder="1" applyAlignment="1">
      <alignment horizontal="center" vertical="center" wrapText="1"/>
    </xf>
    <xf numFmtId="1" fontId="16" fillId="8" borderId="5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10" fontId="14" fillId="0" borderId="3" xfId="1" applyNumberFormat="1" applyFont="1" applyFill="1" applyBorder="1"/>
    <xf numFmtId="10" fontId="14" fillId="8" borderId="3" xfId="1" applyNumberFormat="1" applyFont="1" applyFill="1" applyBorder="1"/>
    <xf numFmtId="0" fontId="0" fillId="7" borderId="0" xfId="0" applyFill="1" applyAlignment="1">
      <alignment wrapText="1"/>
    </xf>
    <xf numFmtId="0" fontId="12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13" fillId="7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10" fontId="16" fillId="8" borderId="4" xfId="1" applyNumberFormat="1" applyFont="1" applyFill="1" applyBorder="1"/>
    <xf numFmtId="0" fontId="13" fillId="8" borderId="3" xfId="0" applyFont="1" applyFill="1" applyBorder="1" applyAlignment="1">
      <alignment vertical="center" wrapText="1"/>
    </xf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7" fillId="10" borderId="16" xfId="0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0" fontId="14" fillId="8" borderId="2" xfId="0" applyNumberFormat="1" applyFont="1" applyFill="1" applyBorder="1" applyAlignment="1">
      <alignment wrapText="1"/>
    </xf>
    <xf numFmtId="10" fontId="14" fillId="8" borderId="3" xfId="0" applyNumberFormat="1" applyFont="1" applyFill="1" applyBorder="1" applyAlignment="1">
      <alignment wrapText="1"/>
    </xf>
    <xf numFmtId="10" fontId="14" fillId="8" borderId="4" xfId="0" applyNumberFormat="1" applyFont="1" applyFill="1" applyBorder="1" applyAlignment="1">
      <alignment wrapText="1"/>
    </xf>
    <xf numFmtId="10" fontId="14" fillId="8" borderId="1" xfId="0" applyNumberFormat="1" applyFont="1" applyFill="1" applyBorder="1" applyAlignment="1">
      <alignment wrapText="1"/>
    </xf>
    <xf numFmtId="10" fontId="14" fillId="8" borderId="2" xfId="0" applyNumberFormat="1" applyFont="1" applyFill="1" applyBorder="1" applyAlignment="1">
      <alignment vertical="center" wrapText="1"/>
    </xf>
    <xf numFmtId="10" fontId="14" fillId="8" borderId="1" xfId="0" applyNumberFormat="1" applyFont="1" applyFill="1" applyBorder="1" applyAlignment="1">
      <alignment vertical="center" wrapText="1"/>
    </xf>
    <xf numFmtId="10" fontId="2" fillId="7" borderId="0" xfId="0" applyNumberFormat="1" applyFont="1" applyFill="1"/>
    <xf numFmtId="10" fontId="2" fillId="0" borderId="0" xfId="0" applyNumberFormat="1" applyFont="1"/>
    <xf numFmtId="0" fontId="15" fillId="8" borderId="3" xfId="0" applyFont="1" applyFill="1" applyBorder="1" applyAlignment="1">
      <alignment vertical="center" wrapText="1"/>
    </xf>
    <xf numFmtId="0" fontId="19" fillId="7" borderId="0" xfId="0" applyFont="1" applyFill="1" applyAlignment="1">
      <alignment wrapText="1"/>
    </xf>
    <xf numFmtId="0" fontId="19" fillId="7" borderId="0" xfId="0" applyFont="1" applyFill="1"/>
    <xf numFmtId="0" fontId="20" fillId="7" borderId="0" xfId="0" applyFont="1" applyFill="1"/>
    <xf numFmtId="0" fontId="21" fillId="7" borderId="0" xfId="0" applyFont="1" applyFill="1"/>
    <xf numFmtId="0" fontId="18" fillId="7" borderId="0" xfId="0" applyFont="1" applyFill="1"/>
    <xf numFmtId="0" fontId="19" fillId="7" borderId="0" xfId="0" applyFont="1" applyFill="1" applyAlignment="1">
      <alignment vertical="top"/>
    </xf>
    <xf numFmtId="0" fontId="22" fillId="7" borderId="0" xfId="0" applyFont="1" applyFill="1" applyAlignment="1">
      <alignment vertical="top"/>
    </xf>
    <xf numFmtId="0" fontId="18" fillId="7" borderId="0" xfId="0" applyFont="1" applyFill="1" applyAlignment="1">
      <alignment vertical="top" wrapText="1"/>
    </xf>
    <xf numFmtId="0" fontId="24" fillId="7" borderId="0" xfId="0" applyFont="1" applyFill="1" applyAlignment="1">
      <alignment wrapText="1"/>
    </xf>
    <xf numFmtId="0" fontId="25" fillId="8" borderId="2" xfId="0" applyFont="1" applyFill="1" applyBorder="1" applyAlignment="1">
      <alignment vertical="center" wrapText="1"/>
    </xf>
    <xf numFmtId="0" fontId="24" fillId="8" borderId="3" xfId="0" applyFont="1" applyFill="1" applyBorder="1" applyAlignment="1">
      <alignment vertical="center" wrapText="1"/>
    </xf>
    <xf numFmtId="0" fontId="25" fillId="8" borderId="4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7" borderId="0" xfId="0" applyFont="1" applyFill="1" applyAlignment="1">
      <alignment vertical="top" wrapText="1"/>
    </xf>
    <xf numFmtId="0" fontId="24" fillId="7" borderId="0" xfId="0" applyFont="1" applyFill="1" applyAlignment="1">
      <alignment horizontal="justify" vertical="center" wrapText="1"/>
    </xf>
    <xf numFmtId="0" fontId="24" fillId="7" borderId="0" xfId="0" applyFont="1" applyFill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10" fontId="14" fillId="8" borderId="1" xfId="1" applyNumberFormat="1" applyFont="1" applyFill="1" applyBorder="1" applyAlignment="1">
      <alignment vertical="center"/>
    </xf>
    <xf numFmtId="10" fontId="16" fillId="8" borderId="1" xfId="1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24" fillId="8" borderId="1" xfId="0" applyFont="1" applyFill="1" applyBorder="1" applyAlignment="1">
      <alignment horizontal="right" vertical="center" wrapText="1" indent="1"/>
    </xf>
    <xf numFmtId="0" fontId="14" fillId="0" borderId="0" xfId="0" applyFont="1" applyAlignment="1">
      <alignment vertical="center" wrapText="1"/>
    </xf>
    <xf numFmtId="10" fontId="14" fillId="8" borderId="1" xfId="0" applyNumberFormat="1" applyFont="1" applyFill="1" applyBorder="1" applyAlignment="1">
      <alignment vertical="center"/>
    </xf>
    <xf numFmtId="10" fontId="16" fillId="8" borderId="4" xfId="1" applyNumberFormat="1" applyFont="1" applyFill="1" applyBorder="1" applyAlignment="1">
      <alignment vertical="center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/>
    </xf>
    <xf numFmtId="0" fontId="2" fillId="11" borderId="1" xfId="0" applyFont="1" applyFill="1" applyBorder="1"/>
    <xf numFmtId="0" fontId="1" fillId="12" borderId="1" xfId="0" applyFont="1" applyFill="1" applyBorder="1"/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/>
    </xf>
    <xf numFmtId="0" fontId="2" fillId="12" borderId="1" xfId="0" applyFont="1" applyFill="1" applyBorder="1"/>
    <xf numFmtId="10" fontId="2" fillId="13" borderId="1" xfId="0" applyNumberFormat="1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/>
    </xf>
    <xf numFmtId="0" fontId="2" fillId="14" borderId="1" xfId="0" applyFont="1" applyFill="1" applyBorder="1"/>
    <xf numFmtId="0" fontId="23" fillId="7" borderId="0" xfId="0" applyFont="1" applyFill="1" applyAlignment="1">
      <alignment vertical="top"/>
    </xf>
    <xf numFmtId="0" fontId="7" fillId="7" borderId="0" xfId="0" applyFont="1" applyFill="1" applyAlignment="1">
      <alignment vertical="center"/>
    </xf>
    <xf numFmtId="10" fontId="14" fillId="0" borderId="1" xfId="2" applyNumberFormat="1" applyFont="1" applyFill="1" applyBorder="1"/>
    <xf numFmtId="10" fontId="14" fillId="8" borderId="1" xfId="2" applyNumberFormat="1" applyFont="1" applyFill="1" applyBorder="1"/>
    <xf numFmtId="10" fontId="16" fillId="8" borderId="1" xfId="2" applyNumberFormat="1" applyFont="1" applyFill="1" applyBorder="1"/>
    <xf numFmtId="0" fontId="13" fillId="7" borderId="2" xfId="0" applyFont="1" applyFill="1" applyBorder="1" applyAlignment="1">
      <alignment horizontal="left" vertical="top" wrapText="1"/>
    </xf>
    <xf numFmtId="10" fontId="14" fillId="0" borderId="3" xfId="2" applyNumberFormat="1" applyFont="1" applyFill="1" applyBorder="1"/>
    <xf numFmtId="10" fontId="14" fillId="0" borderId="3" xfId="0" applyNumberFormat="1" applyFont="1" applyBorder="1"/>
    <xf numFmtId="10" fontId="14" fillId="8" borderId="3" xfId="2" applyNumberFormat="1" applyFont="1" applyFill="1" applyBorder="1"/>
    <xf numFmtId="10" fontId="16" fillId="8" borderId="3" xfId="2" applyNumberFormat="1" applyFont="1" applyFill="1" applyBorder="1"/>
    <xf numFmtId="10" fontId="14" fillId="8" borderId="3" xfId="0" applyNumberFormat="1" applyFont="1" applyFill="1" applyBorder="1"/>
    <xf numFmtId="10" fontId="16" fillId="8" borderId="4" xfId="2" applyNumberFormat="1" applyFont="1" applyFill="1" applyBorder="1"/>
    <xf numFmtId="10" fontId="0" fillId="7" borderId="0" xfId="0" applyNumberFormat="1" applyFill="1"/>
    <xf numFmtId="10" fontId="15" fillId="8" borderId="4" xfId="0" applyNumberFormat="1" applyFont="1" applyFill="1" applyBorder="1" applyAlignment="1">
      <alignment vertical="center" wrapText="1"/>
    </xf>
    <xf numFmtId="10" fontId="13" fillId="8" borderId="3" xfId="0" applyNumberFormat="1" applyFont="1" applyFill="1" applyBorder="1" applyAlignment="1">
      <alignment vertical="center" wrapText="1"/>
    </xf>
    <xf numFmtId="10" fontId="15" fillId="8" borderId="3" xfId="0" applyNumberFormat="1" applyFont="1" applyFill="1" applyBorder="1" applyAlignment="1">
      <alignment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right" vertical="top" wrapText="1" inden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vertical="center" wrapText="1"/>
    </xf>
    <xf numFmtId="10" fontId="14" fillId="8" borderId="4" xfId="2" applyNumberFormat="1" applyFont="1" applyFill="1" applyBorder="1"/>
    <xf numFmtId="10" fontId="13" fillId="8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5" borderId="2" xfId="0" applyNumberFormat="1" applyFont="1" applyFill="1" applyBorder="1" applyAlignment="1">
      <alignment horizontal="center" vertical="center" wrapText="1"/>
    </xf>
    <xf numFmtId="10" fontId="1" fillId="5" borderId="4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1" fillId="9" borderId="1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wrapText="1"/>
    </xf>
    <xf numFmtId="10" fontId="1" fillId="5" borderId="1" xfId="0" applyNumberFormat="1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4" fillId="8" borderId="2" xfId="0" applyNumberFormat="1" applyFont="1" applyFill="1" applyBorder="1" applyAlignment="1">
      <alignment horizontal="center" wrapText="1"/>
    </xf>
    <xf numFmtId="10" fontId="14" fillId="8" borderId="3" xfId="0" applyNumberFormat="1" applyFont="1" applyFill="1" applyBorder="1" applyAlignment="1">
      <alignment horizontal="center" wrapText="1"/>
    </xf>
    <xf numFmtId="10" fontId="14" fillId="8" borderId="4" xfId="0" applyNumberFormat="1" applyFont="1" applyFill="1" applyBorder="1" applyAlignment="1">
      <alignment horizontal="center" wrapText="1"/>
    </xf>
    <xf numFmtId="10" fontId="14" fillId="8" borderId="2" xfId="0" applyNumberFormat="1" applyFont="1" applyFill="1" applyBorder="1" applyAlignment="1">
      <alignment horizontal="center" vertical="center" wrapText="1"/>
    </xf>
    <xf numFmtId="10" fontId="14" fillId="8" borderId="3" xfId="0" applyNumberFormat="1" applyFont="1" applyFill="1" applyBorder="1" applyAlignment="1">
      <alignment horizontal="center" vertical="center" wrapText="1"/>
    </xf>
    <xf numFmtId="10" fontId="14" fillId="8" borderId="4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justify" vertical="top" wrapText="1"/>
    </xf>
    <xf numFmtId="10" fontId="26" fillId="8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je" xfId="1" builtinId="5"/>
    <cellStyle name="Porcentaje 2" xfId="2" xr:uid="{00000000-0005-0000-0000-000002000000}"/>
  </cellStyles>
  <dxfs count="0"/>
  <tableStyles count="0" defaultTableStyle="TableStyleMedium9" defaultPivotStyle="PivotStyleLight16"/>
  <colors>
    <mruColors>
      <color rgb="FFE6EED6"/>
      <color rgb="FFD7E4BC"/>
      <color rgb="FFCFDDED"/>
      <color rgb="FFB8CCE4"/>
      <color rgb="FFFFFFE5"/>
      <color rgb="FFFFFFCC"/>
      <color rgb="FFF0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9525</xdr:rowOff>
    </xdr:from>
    <xdr:ext cx="1038225" cy="71814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171450"/>
          <a:ext cx="1038225" cy="7181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038225" cy="718140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0"/>
          <a:ext cx="1038225" cy="7181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1038225" cy="718140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1038225" cy="71814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8225" cy="71814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25" cy="7181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38225" cy="718140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25" cy="718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workbookViewId="0"/>
  </sheetViews>
  <sheetFormatPr baseColWidth="10" defaultColWidth="11.453125" defaultRowHeight="12.5" x14ac:dyDescent="0.25"/>
  <cols>
    <col min="1" max="1" width="29.453125" style="1" customWidth="1"/>
    <col min="2" max="16384" width="11.453125" style="1"/>
  </cols>
  <sheetData>
    <row r="1" spans="1:2" s="7" customFormat="1" ht="18" x14ac:dyDescent="0.4">
      <c r="A1" s="6" t="s">
        <v>0</v>
      </c>
    </row>
    <row r="3" spans="1:2" ht="14" x14ac:dyDescent="0.25">
      <c r="A3" s="8" t="s">
        <v>1</v>
      </c>
      <c r="B3" s="8" t="s">
        <v>2</v>
      </c>
    </row>
    <row r="5" spans="1:2" ht="14" x14ac:dyDescent="0.25">
      <c r="A5" s="9" t="s">
        <v>3</v>
      </c>
      <c r="B5" s="8" t="s">
        <v>4</v>
      </c>
    </row>
    <row r="6" spans="1:2" ht="14" x14ac:dyDescent="0.25">
      <c r="A6" s="8"/>
    </row>
    <row r="7" spans="1:2" ht="14" x14ac:dyDescent="0.25">
      <c r="A7" s="9" t="s">
        <v>5</v>
      </c>
      <c r="B7" s="8" t="s">
        <v>6</v>
      </c>
    </row>
    <row r="8" spans="1:2" ht="14" x14ac:dyDescent="0.25">
      <c r="A8" s="9"/>
    </row>
    <row r="9" spans="1:2" ht="14" x14ac:dyDescent="0.25">
      <c r="A9" s="9" t="s">
        <v>7</v>
      </c>
      <c r="B9" s="8" t="s">
        <v>8</v>
      </c>
    </row>
    <row r="10" spans="1:2" ht="14" x14ac:dyDescent="0.25">
      <c r="A10" s="9"/>
    </row>
    <row r="11" spans="1:2" ht="14" x14ac:dyDescent="0.25">
      <c r="A11" s="9" t="s">
        <v>9</v>
      </c>
      <c r="B11" s="8" t="s">
        <v>10</v>
      </c>
    </row>
    <row r="13" spans="1:2" ht="14" x14ac:dyDescent="0.25">
      <c r="B13" s="8" t="s">
        <v>11</v>
      </c>
    </row>
    <row r="15" spans="1:2" ht="14" x14ac:dyDescent="0.25">
      <c r="B15" s="8" t="s">
        <v>12</v>
      </c>
    </row>
    <row r="17" spans="1:18" s="12" customFormat="1" ht="15.5" x14ac:dyDescent="0.35">
      <c r="A17" s="10" t="s">
        <v>13</v>
      </c>
      <c r="B17" s="11" t="s">
        <v>14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46</v>
      </c>
      <c r="C4" s="41" t="s">
        <v>48</v>
      </c>
      <c r="D4" s="41">
        <v>17</v>
      </c>
      <c r="E4" s="41">
        <v>39</v>
      </c>
      <c r="F4" s="41">
        <v>56</v>
      </c>
      <c r="G4" s="37">
        <v>0.11764705882352899</v>
      </c>
      <c r="H4" s="38">
        <v>0.11764705882352899</v>
      </c>
      <c r="I4" s="37">
        <v>0.15384615384615399</v>
      </c>
      <c r="J4" s="39">
        <v>0.102564102564103</v>
      </c>
      <c r="K4" s="37">
        <v>0.14285714285714299</v>
      </c>
      <c r="L4" s="40">
        <v>0.107142857142857</v>
      </c>
      <c r="M4" s="41">
        <v>12</v>
      </c>
      <c r="N4" s="41">
        <v>2</v>
      </c>
      <c r="O4" s="41">
        <v>2</v>
      </c>
      <c r="P4" s="41">
        <v>1</v>
      </c>
      <c r="Q4" s="42">
        <v>0.75</v>
      </c>
      <c r="R4" s="41">
        <v>32</v>
      </c>
      <c r="S4" s="41">
        <v>6</v>
      </c>
      <c r="T4" s="41">
        <v>1</v>
      </c>
      <c r="U4" s="41">
        <v>0</v>
      </c>
      <c r="V4" s="43">
        <v>0.82051282051282048</v>
      </c>
      <c r="W4" s="41">
        <v>44</v>
      </c>
      <c r="X4" s="41">
        <v>8</v>
      </c>
      <c r="Y4" s="41">
        <v>3</v>
      </c>
      <c r="Z4" s="41">
        <v>1</v>
      </c>
      <c r="AA4" s="44">
        <v>0.8</v>
      </c>
    </row>
    <row r="5" spans="1:27" x14ac:dyDescent="0.25">
      <c r="A5" s="41" t="s">
        <v>103</v>
      </c>
      <c r="B5" s="41" t="s">
        <v>46</v>
      </c>
      <c r="C5" s="41" t="s">
        <v>107</v>
      </c>
      <c r="D5" s="41">
        <v>13</v>
      </c>
      <c r="E5" s="41">
        <v>13</v>
      </c>
      <c r="F5" s="41">
        <v>26</v>
      </c>
      <c r="G5" s="37">
        <v>7.69230769230769E-2</v>
      </c>
      <c r="H5" s="38">
        <v>7.69230769230769E-2</v>
      </c>
      <c r="I5" s="37">
        <v>0</v>
      </c>
      <c r="J5" s="39">
        <v>0.15384615384615399</v>
      </c>
      <c r="K5" s="37">
        <v>3.8461538461538498E-2</v>
      </c>
      <c r="L5" s="40">
        <v>0.115384615384615</v>
      </c>
      <c r="M5" s="41">
        <v>12</v>
      </c>
      <c r="N5" s="41">
        <v>1</v>
      </c>
      <c r="O5" s="41">
        <v>0</v>
      </c>
      <c r="P5" s="41">
        <v>0</v>
      </c>
      <c r="Q5" s="42">
        <v>0.92307692307692313</v>
      </c>
      <c r="R5" s="41">
        <v>10</v>
      </c>
      <c r="S5" s="41">
        <v>3</v>
      </c>
      <c r="T5" s="41">
        <v>0</v>
      </c>
      <c r="U5" s="41">
        <v>0</v>
      </c>
      <c r="V5" s="43">
        <v>0.76923076923076927</v>
      </c>
      <c r="W5" s="41">
        <v>22</v>
      </c>
      <c r="X5" s="41">
        <v>4</v>
      </c>
      <c r="Y5" s="41">
        <v>0</v>
      </c>
      <c r="Z5" s="41">
        <v>0</v>
      </c>
      <c r="AA5" s="44">
        <v>0.84615384615384615</v>
      </c>
    </row>
    <row r="6" spans="1:27" x14ac:dyDescent="0.25">
      <c r="A6" s="41" t="s">
        <v>103</v>
      </c>
      <c r="B6" s="41" t="s">
        <v>46</v>
      </c>
      <c r="C6" s="41" t="s">
        <v>153</v>
      </c>
      <c r="D6" s="41">
        <v>2</v>
      </c>
      <c r="E6" s="41">
        <v>2</v>
      </c>
      <c r="F6" s="41">
        <v>4</v>
      </c>
      <c r="G6" s="37">
        <v>0</v>
      </c>
      <c r="H6" s="38">
        <v>0</v>
      </c>
      <c r="I6" s="37">
        <v>0</v>
      </c>
      <c r="J6" s="39">
        <v>0</v>
      </c>
      <c r="K6" s="37">
        <v>0</v>
      </c>
      <c r="L6" s="40">
        <v>0</v>
      </c>
      <c r="M6" s="41">
        <v>2</v>
      </c>
      <c r="N6" s="41">
        <v>0</v>
      </c>
      <c r="O6" s="41">
        <v>0</v>
      </c>
      <c r="P6" s="41">
        <v>0</v>
      </c>
      <c r="Q6" s="42">
        <v>1</v>
      </c>
      <c r="R6" s="41">
        <v>2</v>
      </c>
      <c r="S6" s="41">
        <v>0</v>
      </c>
      <c r="T6" s="41">
        <v>0</v>
      </c>
      <c r="U6" s="41">
        <v>0</v>
      </c>
      <c r="V6" s="43">
        <v>1</v>
      </c>
      <c r="W6" s="41">
        <v>4</v>
      </c>
      <c r="X6" s="41">
        <v>0</v>
      </c>
      <c r="Y6" s="41">
        <v>0</v>
      </c>
      <c r="Z6" s="41">
        <v>0</v>
      </c>
      <c r="AA6" s="44">
        <v>1</v>
      </c>
    </row>
    <row r="7" spans="1:27" x14ac:dyDescent="0.25">
      <c r="A7" s="41" t="s">
        <v>103</v>
      </c>
      <c r="B7" s="41" t="s">
        <v>46</v>
      </c>
      <c r="C7" s="41" t="s">
        <v>175</v>
      </c>
      <c r="D7" s="41">
        <v>2</v>
      </c>
      <c r="E7" s="41">
        <v>4</v>
      </c>
      <c r="F7" s="41">
        <v>6</v>
      </c>
      <c r="G7" s="37">
        <v>0</v>
      </c>
      <c r="H7" s="38">
        <v>0</v>
      </c>
      <c r="I7" s="37">
        <v>0.5</v>
      </c>
      <c r="J7" s="39">
        <v>0</v>
      </c>
      <c r="K7" s="37">
        <v>0.33333333333333298</v>
      </c>
      <c r="L7" s="40">
        <v>0</v>
      </c>
      <c r="M7" s="41">
        <v>1</v>
      </c>
      <c r="N7" s="41">
        <v>0</v>
      </c>
      <c r="O7" s="41">
        <v>1</v>
      </c>
      <c r="P7" s="41">
        <v>0</v>
      </c>
      <c r="Q7" s="42">
        <v>0.5</v>
      </c>
      <c r="R7" s="41">
        <v>4</v>
      </c>
      <c r="S7" s="41">
        <v>0</v>
      </c>
      <c r="T7" s="41">
        <v>0</v>
      </c>
      <c r="U7" s="41">
        <v>0</v>
      </c>
      <c r="V7" s="43">
        <v>1</v>
      </c>
      <c r="W7" s="41">
        <v>5</v>
      </c>
      <c r="X7" s="41">
        <v>0</v>
      </c>
      <c r="Y7" s="41">
        <v>1</v>
      </c>
      <c r="Z7" s="41">
        <v>0</v>
      </c>
      <c r="AA7" s="44">
        <v>0.83333333333333337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6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52</v>
      </c>
      <c r="C4" s="41" t="s">
        <v>54</v>
      </c>
      <c r="D4" s="41">
        <v>23</v>
      </c>
      <c r="E4" s="41">
        <v>46</v>
      </c>
      <c r="F4" s="41">
        <v>69</v>
      </c>
      <c r="G4" s="37">
        <v>0.13043478260869601</v>
      </c>
      <c r="H4" s="38">
        <v>0.173913043478261</v>
      </c>
      <c r="I4" s="37">
        <v>0.15217391304347799</v>
      </c>
      <c r="J4" s="39">
        <v>0.13043478260869601</v>
      </c>
      <c r="K4" s="37">
        <v>0.14492753623188401</v>
      </c>
      <c r="L4" s="40">
        <v>0.14492753623188401</v>
      </c>
      <c r="M4" s="41">
        <v>7</v>
      </c>
      <c r="N4" s="41">
        <v>4</v>
      </c>
      <c r="O4" s="41">
        <v>10</v>
      </c>
      <c r="P4" s="41">
        <v>2</v>
      </c>
      <c r="Q4" s="42">
        <v>0.33333333333333331</v>
      </c>
      <c r="R4" s="41">
        <v>23</v>
      </c>
      <c r="S4" s="41">
        <v>9</v>
      </c>
      <c r="T4" s="41">
        <v>12</v>
      </c>
      <c r="U4" s="41">
        <v>2</v>
      </c>
      <c r="V4" s="43">
        <v>0.52272727272727271</v>
      </c>
      <c r="W4" s="41">
        <v>30</v>
      </c>
      <c r="X4" s="41">
        <v>13</v>
      </c>
      <c r="Y4" s="41">
        <v>22</v>
      </c>
      <c r="Z4" s="41">
        <v>4</v>
      </c>
      <c r="AA4" s="44">
        <v>0.46153846153846156</v>
      </c>
    </row>
    <row r="5" spans="1:27" x14ac:dyDescent="0.25">
      <c r="A5" s="41" t="s">
        <v>103</v>
      </c>
      <c r="B5" s="41" t="s">
        <v>52</v>
      </c>
      <c r="C5" s="41" t="s">
        <v>117</v>
      </c>
      <c r="D5" s="41">
        <v>11</v>
      </c>
      <c r="E5" s="41">
        <v>14</v>
      </c>
      <c r="F5" s="41">
        <v>25</v>
      </c>
      <c r="G5" s="37">
        <v>0</v>
      </c>
      <c r="H5" s="38">
        <v>0</v>
      </c>
      <c r="I5" s="37">
        <v>7.1428571428571397E-2</v>
      </c>
      <c r="J5" s="39">
        <v>0</v>
      </c>
      <c r="K5" s="37">
        <v>0.04</v>
      </c>
      <c r="L5" s="40">
        <v>0</v>
      </c>
      <c r="M5" s="41">
        <v>5</v>
      </c>
      <c r="N5" s="41">
        <v>0</v>
      </c>
      <c r="O5" s="41">
        <v>6</v>
      </c>
      <c r="P5" s="41">
        <v>0</v>
      </c>
      <c r="Q5" s="42">
        <v>0.45454545454545453</v>
      </c>
      <c r="R5" s="41">
        <v>6</v>
      </c>
      <c r="S5" s="41">
        <v>1</v>
      </c>
      <c r="T5" s="41">
        <v>7</v>
      </c>
      <c r="U5" s="41">
        <v>0</v>
      </c>
      <c r="V5" s="43">
        <v>0.42857142857142855</v>
      </c>
      <c r="W5" s="41">
        <v>11</v>
      </c>
      <c r="X5" s="41">
        <v>1</v>
      </c>
      <c r="Y5" s="41">
        <v>13</v>
      </c>
      <c r="Z5" s="41">
        <v>0</v>
      </c>
      <c r="AA5" s="44">
        <v>0.44</v>
      </c>
    </row>
    <row r="6" spans="1:27" x14ac:dyDescent="0.25">
      <c r="A6" s="41" t="s">
        <v>103</v>
      </c>
      <c r="B6" s="41" t="s">
        <v>52</v>
      </c>
      <c r="C6" s="41" t="s">
        <v>143</v>
      </c>
      <c r="D6" s="41">
        <v>3</v>
      </c>
      <c r="E6" s="41">
        <v>5</v>
      </c>
      <c r="F6" s="41">
        <v>8</v>
      </c>
      <c r="G6" s="37">
        <v>0</v>
      </c>
      <c r="H6" s="38">
        <v>0</v>
      </c>
      <c r="I6" s="37">
        <v>0.2</v>
      </c>
      <c r="J6" s="39">
        <v>0.2</v>
      </c>
      <c r="K6" s="37">
        <v>0.125</v>
      </c>
      <c r="L6" s="40">
        <v>0.125</v>
      </c>
      <c r="M6" s="41">
        <v>3</v>
      </c>
      <c r="N6" s="41">
        <v>0</v>
      </c>
      <c r="O6" s="41">
        <v>0</v>
      </c>
      <c r="P6" s="41">
        <v>0</v>
      </c>
      <c r="Q6" s="42">
        <v>1</v>
      </c>
      <c r="R6" s="41">
        <v>3</v>
      </c>
      <c r="S6" s="41">
        <v>1</v>
      </c>
      <c r="T6" s="41">
        <v>1</v>
      </c>
      <c r="U6" s="41">
        <v>0</v>
      </c>
      <c r="V6" s="43">
        <v>0.6</v>
      </c>
      <c r="W6" s="41">
        <v>6</v>
      </c>
      <c r="X6" s="41">
        <v>1</v>
      </c>
      <c r="Y6" s="41">
        <v>1</v>
      </c>
      <c r="Z6" s="41">
        <v>0</v>
      </c>
      <c r="AA6" s="44">
        <v>0.75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4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55</v>
      </c>
      <c r="C4" s="41" t="s">
        <v>57</v>
      </c>
      <c r="D4" s="41">
        <v>9</v>
      </c>
      <c r="E4" s="41">
        <v>14</v>
      </c>
      <c r="F4" s="41">
        <v>23</v>
      </c>
      <c r="G4" s="37">
        <v>0.11111111111111099</v>
      </c>
      <c r="H4" s="38">
        <v>0.11111111111111099</v>
      </c>
      <c r="I4" s="37">
        <v>0.14285714285714299</v>
      </c>
      <c r="J4" s="39">
        <v>0.14285714285714299</v>
      </c>
      <c r="K4" s="37">
        <v>0.13043478260869601</v>
      </c>
      <c r="L4" s="40">
        <v>0.13043478260869601</v>
      </c>
      <c r="M4" s="41">
        <v>6</v>
      </c>
      <c r="N4" s="41">
        <v>1</v>
      </c>
      <c r="O4" s="41">
        <v>2</v>
      </c>
      <c r="P4" s="41">
        <v>0</v>
      </c>
      <c r="Q4" s="42">
        <v>0.66666666666666663</v>
      </c>
      <c r="R4" s="41">
        <v>8</v>
      </c>
      <c r="S4" s="41">
        <v>2</v>
      </c>
      <c r="T4" s="41">
        <v>3</v>
      </c>
      <c r="U4" s="41">
        <v>1</v>
      </c>
      <c r="V4" s="43">
        <v>0.61538461538461542</v>
      </c>
      <c r="W4" s="41">
        <v>14</v>
      </c>
      <c r="X4" s="41">
        <v>3</v>
      </c>
      <c r="Y4" s="41">
        <v>5</v>
      </c>
      <c r="Z4" s="41">
        <v>1</v>
      </c>
      <c r="AA4" s="44">
        <v>0.63636363636363635</v>
      </c>
    </row>
    <row r="5" spans="1:27" x14ac:dyDescent="0.25">
      <c r="A5" s="41" t="s">
        <v>35</v>
      </c>
      <c r="B5" s="41" t="s">
        <v>55</v>
      </c>
      <c r="C5" s="41" t="s">
        <v>59</v>
      </c>
      <c r="D5" s="41">
        <v>8</v>
      </c>
      <c r="E5" s="41">
        <v>24</v>
      </c>
      <c r="F5" s="41">
        <v>32</v>
      </c>
      <c r="G5" s="37">
        <v>0.125</v>
      </c>
      <c r="H5" s="38">
        <v>0</v>
      </c>
      <c r="I5" s="37">
        <v>0.20833333333333301</v>
      </c>
      <c r="J5" s="39">
        <v>0.125</v>
      </c>
      <c r="K5" s="37">
        <v>0.1875</v>
      </c>
      <c r="L5" s="40">
        <v>9.375E-2</v>
      </c>
      <c r="M5" s="41">
        <v>3</v>
      </c>
      <c r="N5" s="41">
        <v>1</v>
      </c>
      <c r="O5" s="41">
        <v>2</v>
      </c>
      <c r="P5" s="41">
        <v>2</v>
      </c>
      <c r="Q5" s="42">
        <v>0.5</v>
      </c>
      <c r="R5" s="41">
        <v>9</v>
      </c>
      <c r="S5" s="41">
        <v>8</v>
      </c>
      <c r="T5" s="41">
        <v>6</v>
      </c>
      <c r="U5" s="41">
        <v>1</v>
      </c>
      <c r="V5" s="43">
        <v>0.39130434782608697</v>
      </c>
      <c r="W5" s="41">
        <v>12</v>
      </c>
      <c r="X5" s="41">
        <v>9</v>
      </c>
      <c r="Y5" s="41">
        <v>8</v>
      </c>
      <c r="Z5" s="41">
        <v>3</v>
      </c>
      <c r="AA5" s="44">
        <v>0.41379310344827586</v>
      </c>
    </row>
    <row r="6" spans="1:27" x14ac:dyDescent="0.25">
      <c r="A6" s="41" t="s">
        <v>35</v>
      </c>
      <c r="B6" s="41" t="s">
        <v>55</v>
      </c>
      <c r="C6" s="41" t="s">
        <v>61</v>
      </c>
      <c r="D6" s="41">
        <v>10</v>
      </c>
      <c r="E6" s="41">
        <v>9</v>
      </c>
      <c r="F6" s="41">
        <v>19</v>
      </c>
      <c r="G6" s="37">
        <v>0.1</v>
      </c>
      <c r="H6" s="38">
        <v>0.1</v>
      </c>
      <c r="I6" s="37">
        <v>0.44444444444444398</v>
      </c>
      <c r="J6" s="39">
        <v>0.33333333333333298</v>
      </c>
      <c r="K6" s="37">
        <v>0.26315789473684198</v>
      </c>
      <c r="L6" s="40">
        <v>0.21052631578947401</v>
      </c>
      <c r="M6" s="41">
        <v>4</v>
      </c>
      <c r="N6" s="41">
        <v>1</v>
      </c>
      <c r="O6" s="41">
        <v>5</v>
      </c>
      <c r="P6" s="41">
        <v>0</v>
      </c>
      <c r="Q6" s="42">
        <v>0.4</v>
      </c>
      <c r="R6" s="41">
        <v>2</v>
      </c>
      <c r="S6" s="41">
        <v>4</v>
      </c>
      <c r="T6" s="41">
        <v>2</v>
      </c>
      <c r="U6" s="41">
        <v>1</v>
      </c>
      <c r="V6" s="43">
        <v>0.25</v>
      </c>
      <c r="W6" s="41">
        <v>6</v>
      </c>
      <c r="X6" s="41">
        <v>5</v>
      </c>
      <c r="Y6" s="41">
        <v>7</v>
      </c>
      <c r="Z6" s="41">
        <v>1</v>
      </c>
      <c r="AA6" s="44">
        <v>0.33333333333333331</v>
      </c>
    </row>
    <row r="7" spans="1:27" x14ac:dyDescent="0.25">
      <c r="A7" s="41" t="s">
        <v>35</v>
      </c>
      <c r="B7" s="41" t="s">
        <v>55</v>
      </c>
      <c r="C7" s="41" t="s">
        <v>100</v>
      </c>
      <c r="D7" s="41">
        <v>10</v>
      </c>
      <c r="E7" s="41">
        <v>7</v>
      </c>
      <c r="F7" s="41">
        <v>17</v>
      </c>
      <c r="G7" s="37">
        <v>0.1</v>
      </c>
      <c r="H7" s="38">
        <v>0.2</v>
      </c>
      <c r="I7" s="37">
        <v>0.42857142857142899</v>
      </c>
      <c r="J7" s="39">
        <v>0.28571428571428598</v>
      </c>
      <c r="K7" s="37">
        <v>0.23529411764705899</v>
      </c>
      <c r="L7" s="40">
        <v>0.23529411764705899</v>
      </c>
      <c r="M7" s="41">
        <v>4</v>
      </c>
      <c r="N7" s="41">
        <v>2</v>
      </c>
      <c r="O7" s="41">
        <v>4</v>
      </c>
      <c r="P7" s="41">
        <v>0</v>
      </c>
      <c r="Q7" s="42">
        <v>0.4</v>
      </c>
      <c r="R7" s="41">
        <v>3</v>
      </c>
      <c r="S7" s="41">
        <v>3</v>
      </c>
      <c r="T7" s="41">
        <v>1</v>
      </c>
      <c r="U7" s="41">
        <v>0</v>
      </c>
      <c r="V7" s="43">
        <v>0.42857142857142855</v>
      </c>
      <c r="W7" s="41">
        <v>7</v>
      </c>
      <c r="X7" s="41">
        <v>5</v>
      </c>
      <c r="Y7" s="41">
        <v>5</v>
      </c>
      <c r="Z7" s="41">
        <v>0</v>
      </c>
      <c r="AA7" s="44">
        <v>0.41176470588235292</v>
      </c>
    </row>
    <row r="8" spans="1:27" x14ac:dyDescent="0.25">
      <c r="A8" s="41" t="s">
        <v>35</v>
      </c>
      <c r="B8" s="41" t="s">
        <v>55</v>
      </c>
      <c r="C8" s="41" t="s">
        <v>102</v>
      </c>
      <c r="D8" s="41">
        <v>1</v>
      </c>
      <c r="E8" s="41">
        <v>3</v>
      </c>
      <c r="F8" s="41">
        <v>4</v>
      </c>
      <c r="G8" s="37">
        <v>0</v>
      </c>
      <c r="H8" s="38">
        <v>0</v>
      </c>
      <c r="I8" s="37">
        <v>0.66666666666666696</v>
      </c>
      <c r="J8" s="39">
        <v>0.33333333333333298</v>
      </c>
      <c r="K8" s="37">
        <v>0.5</v>
      </c>
      <c r="L8" s="40">
        <v>0.25</v>
      </c>
      <c r="M8" s="41">
        <v>0</v>
      </c>
      <c r="N8" s="41">
        <v>0</v>
      </c>
      <c r="O8" s="41">
        <v>1</v>
      </c>
      <c r="P8" s="41">
        <v>0</v>
      </c>
      <c r="Q8" s="42">
        <v>0</v>
      </c>
      <c r="R8" s="41">
        <v>0</v>
      </c>
      <c r="S8" s="41">
        <v>2</v>
      </c>
      <c r="T8" s="41">
        <v>1</v>
      </c>
      <c r="U8" s="41">
        <v>0</v>
      </c>
      <c r="V8" s="43">
        <v>0</v>
      </c>
      <c r="W8" s="41">
        <v>0</v>
      </c>
      <c r="X8" s="41">
        <v>2</v>
      </c>
      <c r="Y8" s="41">
        <v>2</v>
      </c>
      <c r="Z8" s="41">
        <v>0</v>
      </c>
      <c r="AA8" s="44">
        <v>0</v>
      </c>
    </row>
    <row r="9" spans="1:27" x14ac:dyDescent="0.25">
      <c r="A9" s="41" t="s">
        <v>103</v>
      </c>
      <c r="B9" s="41" t="s">
        <v>55</v>
      </c>
      <c r="C9" s="41" t="s">
        <v>125</v>
      </c>
      <c r="D9" s="41">
        <v>6</v>
      </c>
      <c r="E9" s="41">
        <v>12</v>
      </c>
      <c r="F9" s="41">
        <v>18</v>
      </c>
      <c r="G9" s="37">
        <v>0.16666666666666699</v>
      </c>
      <c r="H9" s="38">
        <v>0.16666666666666699</v>
      </c>
      <c r="I9" s="37">
        <v>0.16666666666666699</v>
      </c>
      <c r="J9" s="39">
        <v>0.16666666666666699</v>
      </c>
      <c r="K9" s="37">
        <v>0.16666666666666699</v>
      </c>
      <c r="L9" s="40">
        <v>0.16666666666666699</v>
      </c>
      <c r="M9" s="41">
        <v>4</v>
      </c>
      <c r="N9" s="41">
        <v>2</v>
      </c>
      <c r="O9" s="41">
        <v>0</v>
      </c>
      <c r="P9" s="41">
        <v>0</v>
      </c>
      <c r="Q9" s="42">
        <v>0.66666666666666663</v>
      </c>
      <c r="R9" s="41">
        <v>4</v>
      </c>
      <c r="S9" s="41">
        <v>5</v>
      </c>
      <c r="T9" s="41">
        <v>2</v>
      </c>
      <c r="U9" s="41">
        <v>1</v>
      </c>
      <c r="V9" s="43">
        <v>0.36363636363636365</v>
      </c>
      <c r="W9" s="41">
        <v>8</v>
      </c>
      <c r="X9" s="41">
        <v>7</v>
      </c>
      <c r="Y9" s="41">
        <v>2</v>
      </c>
      <c r="Z9" s="41">
        <v>1</v>
      </c>
      <c r="AA9" s="44">
        <v>0.47058823529411764</v>
      </c>
    </row>
    <row r="10" spans="1:27" x14ac:dyDescent="0.25">
      <c r="A10" s="41" t="s">
        <v>103</v>
      </c>
      <c r="B10" s="41" t="s">
        <v>55</v>
      </c>
      <c r="C10" s="41" t="s">
        <v>129</v>
      </c>
      <c r="D10" s="41">
        <v>1</v>
      </c>
      <c r="E10" s="41">
        <v>2</v>
      </c>
      <c r="F10" s="41">
        <v>3</v>
      </c>
      <c r="G10" s="37">
        <v>0</v>
      </c>
      <c r="H10" s="38">
        <v>0</v>
      </c>
      <c r="I10" s="37">
        <v>0</v>
      </c>
      <c r="J10" s="39">
        <v>0</v>
      </c>
      <c r="K10" s="37">
        <v>0</v>
      </c>
      <c r="L10" s="40">
        <v>0</v>
      </c>
      <c r="M10" s="41">
        <v>0</v>
      </c>
      <c r="N10" s="41">
        <v>0</v>
      </c>
      <c r="O10" s="41">
        <v>0</v>
      </c>
      <c r="P10" s="41">
        <v>1</v>
      </c>
      <c r="Q10" s="42">
        <v>0</v>
      </c>
      <c r="R10" s="41">
        <v>1</v>
      </c>
      <c r="S10" s="41">
        <v>0</v>
      </c>
      <c r="T10" s="41">
        <v>0</v>
      </c>
      <c r="U10" s="41">
        <v>1</v>
      </c>
      <c r="V10" s="43">
        <v>1</v>
      </c>
      <c r="W10" s="41">
        <v>1</v>
      </c>
      <c r="X10" s="41">
        <v>0</v>
      </c>
      <c r="Y10" s="41">
        <v>0</v>
      </c>
      <c r="Z10" s="41">
        <v>2</v>
      </c>
      <c r="AA10" s="44">
        <v>1</v>
      </c>
    </row>
    <row r="11" spans="1:27" x14ac:dyDescent="0.25">
      <c r="A11" s="41" t="s">
        <v>103</v>
      </c>
      <c r="B11" s="41" t="s">
        <v>55</v>
      </c>
      <c r="C11" s="41" t="s">
        <v>137</v>
      </c>
      <c r="D11" s="41">
        <v>3</v>
      </c>
      <c r="E11" s="41">
        <v>10</v>
      </c>
      <c r="F11" s="41">
        <v>13</v>
      </c>
      <c r="G11" s="37">
        <v>0.66666666666666696</v>
      </c>
      <c r="H11" s="38">
        <v>0.66666666666666696</v>
      </c>
      <c r="I11" s="37">
        <v>0.3</v>
      </c>
      <c r="J11" s="39">
        <v>0.3</v>
      </c>
      <c r="K11" s="37">
        <v>0.38461538461538503</v>
      </c>
      <c r="L11" s="40">
        <v>0.38461538461538503</v>
      </c>
      <c r="M11" s="41">
        <v>0</v>
      </c>
      <c r="N11" s="41">
        <v>2</v>
      </c>
      <c r="O11" s="41">
        <v>0</v>
      </c>
      <c r="P11" s="41">
        <v>1</v>
      </c>
      <c r="Q11" s="42">
        <v>0</v>
      </c>
      <c r="R11" s="41">
        <v>3</v>
      </c>
      <c r="S11" s="41">
        <v>4</v>
      </c>
      <c r="T11" s="41">
        <v>1</v>
      </c>
      <c r="U11" s="41">
        <v>2</v>
      </c>
      <c r="V11" s="43">
        <v>0.375</v>
      </c>
      <c r="W11" s="41">
        <v>3</v>
      </c>
      <c r="X11" s="41">
        <v>6</v>
      </c>
      <c r="Y11" s="41">
        <v>1</v>
      </c>
      <c r="Z11" s="41">
        <v>3</v>
      </c>
      <c r="AA11" s="44">
        <v>0.3</v>
      </c>
    </row>
    <row r="12" spans="1:27" x14ac:dyDescent="0.25">
      <c r="A12" s="41" t="s">
        <v>103</v>
      </c>
      <c r="B12" s="41" t="s">
        <v>55</v>
      </c>
      <c r="C12" s="41" t="s">
        <v>149</v>
      </c>
      <c r="D12" s="41">
        <v>2</v>
      </c>
      <c r="E12" s="41">
        <v>20</v>
      </c>
      <c r="F12" s="41">
        <v>22</v>
      </c>
      <c r="G12" s="37">
        <v>0</v>
      </c>
      <c r="H12" s="38">
        <v>0</v>
      </c>
      <c r="I12" s="37">
        <v>0.45</v>
      </c>
      <c r="J12" s="39">
        <v>0.3</v>
      </c>
      <c r="K12" s="37">
        <v>0.40909090909090901</v>
      </c>
      <c r="L12" s="40">
        <v>0.27272727272727298</v>
      </c>
      <c r="M12" s="41">
        <v>1</v>
      </c>
      <c r="N12" s="41">
        <v>0</v>
      </c>
      <c r="O12" s="41">
        <v>0</v>
      </c>
      <c r="P12" s="41">
        <v>1</v>
      </c>
      <c r="Q12" s="42">
        <v>1</v>
      </c>
      <c r="R12" s="41">
        <v>10</v>
      </c>
      <c r="S12" s="41">
        <v>9</v>
      </c>
      <c r="T12" s="41">
        <v>0</v>
      </c>
      <c r="U12" s="41">
        <v>1</v>
      </c>
      <c r="V12" s="43">
        <v>0.52631578947368418</v>
      </c>
      <c r="W12" s="41">
        <v>11</v>
      </c>
      <c r="X12" s="41">
        <v>9</v>
      </c>
      <c r="Y12" s="41">
        <v>0</v>
      </c>
      <c r="Z12" s="41">
        <v>2</v>
      </c>
      <c r="AA12" s="44">
        <v>0.55000000000000004</v>
      </c>
    </row>
    <row r="13" spans="1:27" x14ac:dyDescent="0.25">
      <c r="A13" s="41" t="s">
        <v>103</v>
      </c>
      <c r="B13" s="41" t="s">
        <v>55</v>
      </c>
      <c r="C13" s="41" t="s">
        <v>157</v>
      </c>
      <c r="D13" s="41">
        <v>2</v>
      </c>
      <c r="E13" s="41">
        <v>2</v>
      </c>
      <c r="F13" s="41">
        <v>4</v>
      </c>
      <c r="G13" s="37">
        <v>0</v>
      </c>
      <c r="H13" s="38">
        <v>0.5</v>
      </c>
      <c r="I13" s="37">
        <v>0</v>
      </c>
      <c r="J13" s="39">
        <v>0</v>
      </c>
      <c r="K13" s="37">
        <v>0</v>
      </c>
      <c r="L13" s="40">
        <v>0.25</v>
      </c>
      <c r="M13" s="41">
        <v>0</v>
      </c>
      <c r="N13" s="41">
        <v>1</v>
      </c>
      <c r="O13" s="41">
        <v>0</v>
      </c>
      <c r="P13" s="41">
        <v>1</v>
      </c>
      <c r="Q13" s="42">
        <v>0</v>
      </c>
      <c r="R13" s="41">
        <v>1</v>
      </c>
      <c r="S13" s="41">
        <v>0</v>
      </c>
      <c r="T13" s="41">
        <v>1</v>
      </c>
      <c r="U13" s="41">
        <v>0</v>
      </c>
      <c r="V13" s="43">
        <v>0.5</v>
      </c>
      <c r="W13" s="41">
        <v>1</v>
      </c>
      <c r="X13" s="41">
        <v>1</v>
      </c>
      <c r="Y13" s="41">
        <v>1</v>
      </c>
      <c r="Z13" s="41">
        <v>1</v>
      </c>
      <c r="AA13" s="44">
        <v>0.33333333333333331</v>
      </c>
    </row>
    <row r="14" spans="1:27" x14ac:dyDescent="0.25">
      <c r="A14" s="41" t="s">
        <v>35</v>
      </c>
      <c r="B14" s="41" t="s">
        <v>55</v>
      </c>
      <c r="C14" s="41" t="s">
        <v>205</v>
      </c>
      <c r="D14" s="41">
        <v>3</v>
      </c>
      <c r="E14" s="41">
        <v>9</v>
      </c>
      <c r="F14" s="41">
        <v>12</v>
      </c>
      <c r="G14" s="37">
        <v>0.66666666666666696</v>
      </c>
      <c r="H14" s="38">
        <v>0.33333333333333298</v>
      </c>
      <c r="I14" s="37">
        <v>0.11111111111111099</v>
      </c>
      <c r="J14" s="39">
        <v>0.11111111111111099</v>
      </c>
      <c r="K14" s="37">
        <v>0.25</v>
      </c>
      <c r="L14" s="40">
        <v>0.16666666666666699</v>
      </c>
      <c r="M14" s="41">
        <v>0</v>
      </c>
      <c r="N14" s="41">
        <v>2</v>
      </c>
      <c r="O14" s="41">
        <v>0</v>
      </c>
      <c r="P14" s="41">
        <v>1</v>
      </c>
      <c r="Q14" s="42">
        <v>0</v>
      </c>
      <c r="R14" s="41">
        <v>4</v>
      </c>
      <c r="S14" s="41">
        <v>1</v>
      </c>
      <c r="T14" s="41">
        <v>3</v>
      </c>
      <c r="U14" s="41">
        <v>1</v>
      </c>
      <c r="V14" s="45">
        <v>0.5</v>
      </c>
      <c r="W14" s="41">
        <v>4</v>
      </c>
      <c r="X14" s="41">
        <v>3</v>
      </c>
      <c r="Y14" s="41">
        <v>3</v>
      </c>
      <c r="Z14" s="41">
        <v>2</v>
      </c>
      <c r="AA14" s="44">
        <v>0.4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J397"/>
  <sheetViews>
    <sheetView tabSelected="1" topLeftCell="A5" zoomScale="115" zoomScaleNormal="115" workbookViewId="0">
      <selection activeCell="A13" sqref="A13"/>
    </sheetView>
  </sheetViews>
  <sheetFormatPr baseColWidth="10" defaultColWidth="11.453125" defaultRowHeight="13" x14ac:dyDescent="0.3"/>
  <cols>
    <col min="1" max="1" width="55.7265625" style="56" bestFit="1" customWidth="1"/>
    <col min="2" max="31" width="6.26953125" style="18" customWidth="1"/>
    <col min="32" max="44" width="6.26953125" customWidth="1"/>
    <col min="45" max="45" width="6.26953125" style="1" customWidth="1"/>
    <col min="46" max="46" width="6.26953125" style="79" customWidth="1"/>
    <col min="47" max="218" width="11.453125" style="24"/>
    <col min="219" max="16384" width="11.453125" style="1"/>
  </cols>
  <sheetData>
    <row r="1" spans="1:46" s="13" customFormat="1" x14ac:dyDescent="0.3">
      <c r="A1" s="52"/>
      <c r="AT1" s="134"/>
    </row>
    <row r="2" spans="1:46" s="13" customFormat="1" ht="21" x14ac:dyDescent="0.5">
      <c r="A2" s="52"/>
      <c r="B2" s="14" t="s">
        <v>214</v>
      </c>
      <c r="AT2" s="134"/>
    </row>
    <row r="3" spans="1:46" s="13" customFormat="1" ht="18.5" x14ac:dyDescent="0.45">
      <c r="A3" s="52"/>
      <c r="B3" s="15"/>
      <c r="AT3" s="134"/>
    </row>
    <row r="4" spans="1:46" s="13" customFormat="1" ht="14.5" x14ac:dyDescent="0.35">
      <c r="A4" s="52"/>
      <c r="B4" s="16"/>
      <c r="AT4" s="134"/>
    </row>
    <row r="5" spans="1:46" s="13" customFormat="1" ht="14.5" x14ac:dyDescent="0.35">
      <c r="A5" s="53"/>
      <c r="B5" s="123" t="s">
        <v>215</v>
      </c>
      <c r="AT5" s="134"/>
    </row>
    <row r="6" spans="1:46" s="13" customFormat="1" ht="14.5" x14ac:dyDescent="0.35">
      <c r="A6" s="53"/>
      <c r="B6" s="25" t="s">
        <v>216</v>
      </c>
      <c r="AT6" s="134"/>
    </row>
    <row r="7" spans="1:46" s="13" customFormat="1" ht="14.5" x14ac:dyDescent="0.35">
      <c r="A7" s="53"/>
      <c r="B7" s="123" t="s">
        <v>217</v>
      </c>
      <c r="AT7" s="134"/>
    </row>
    <row r="8" spans="1:46" s="24" customFormat="1" x14ac:dyDescent="0.3">
      <c r="A8" s="54"/>
      <c r="B8" s="25" t="s">
        <v>218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P8" s="13"/>
      <c r="AQ8" s="13"/>
      <c r="AR8" s="13"/>
      <c r="AT8" s="78"/>
    </row>
    <row r="9" spans="1:46" s="24" customFormat="1" ht="14" x14ac:dyDescent="0.3">
      <c r="A9" s="54"/>
      <c r="B9" s="123" t="s">
        <v>219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P9" s="13"/>
      <c r="AQ9" s="13"/>
      <c r="AR9" s="13"/>
      <c r="AT9" s="78"/>
    </row>
    <row r="10" spans="1:46" s="24" customFormat="1" x14ac:dyDescent="0.3">
      <c r="A10" s="54"/>
      <c r="B10" s="25" t="s">
        <v>220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P10" s="13"/>
      <c r="AQ10" s="13"/>
      <c r="AR10" s="13"/>
      <c r="AT10" s="78"/>
    </row>
    <row r="11" spans="1:46" s="24" customFormat="1" x14ac:dyDescent="0.3">
      <c r="A11" s="5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P11" s="13"/>
      <c r="AQ11" s="13"/>
      <c r="AR11" s="13"/>
      <c r="AT11" s="78"/>
    </row>
    <row r="12" spans="1:46" s="24" customFormat="1" ht="21.5" x14ac:dyDescent="0.3">
      <c r="A12" s="55" t="s">
        <v>221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P12" s="13"/>
      <c r="AQ12" s="13"/>
      <c r="AR12" s="13"/>
      <c r="AT12" s="78"/>
    </row>
    <row r="13" spans="1:46" s="24" customFormat="1" x14ac:dyDescent="0.3">
      <c r="A13" s="5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P13" s="13"/>
      <c r="AQ13" s="13"/>
      <c r="AR13" s="13"/>
      <c r="AT13" s="78"/>
    </row>
    <row r="14" spans="1:46" s="24" customFormat="1" ht="13.15" customHeight="1" x14ac:dyDescent="0.25">
      <c r="A14" s="17"/>
      <c r="B14" s="164" t="s">
        <v>15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6"/>
      <c r="Q14" s="164" t="s">
        <v>16</v>
      </c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6"/>
      <c r="AF14" s="164" t="s">
        <v>30</v>
      </c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6"/>
    </row>
    <row r="15" spans="1:46" s="24" customFormat="1" ht="27" customHeight="1" x14ac:dyDescent="0.25">
      <c r="A15" s="17"/>
      <c r="B15" s="167" t="s">
        <v>23</v>
      </c>
      <c r="C15" s="168"/>
      <c r="D15" s="168"/>
      <c r="E15" s="168"/>
      <c r="F15" s="169"/>
      <c r="G15" s="167" t="s">
        <v>24</v>
      </c>
      <c r="H15" s="168"/>
      <c r="I15" s="168"/>
      <c r="J15" s="168"/>
      <c r="K15" s="169"/>
      <c r="L15" s="167" t="s">
        <v>222</v>
      </c>
      <c r="M15" s="168"/>
      <c r="N15" s="168"/>
      <c r="O15" s="168"/>
      <c r="P15" s="169"/>
      <c r="Q15" s="167" t="s">
        <v>23</v>
      </c>
      <c r="R15" s="168"/>
      <c r="S15" s="168"/>
      <c r="T15" s="168"/>
      <c r="U15" s="169"/>
      <c r="V15" s="167" t="s">
        <v>24</v>
      </c>
      <c r="W15" s="168"/>
      <c r="X15" s="168"/>
      <c r="Y15" s="168"/>
      <c r="Z15" s="169"/>
      <c r="AA15" s="167" t="s">
        <v>222</v>
      </c>
      <c r="AB15" s="168"/>
      <c r="AC15" s="168"/>
      <c r="AD15" s="168"/>
      <c r="AE15" s="169"/>
      <c r="AF15" s="167" t="s">
        <v>23</v>
      </c>
      <c r="AG15" s="168"/>
      <c r="AH15" s="168"/>
      <c r="AI15" s="168"/>
      <c r="AJ15" s="169"/>
      <c r="AK15" s="167" t="s">
        <v>24</v>
      </c>
      <c r="AL15" s="168"/>
      <c r="AM15" s="168"/>
      <c r="AN15" s="168"/>
      <c r="AO15" s="169"/>
      <c r="AP15" s="167" t="s">
        <v>28</v>
      </c>
      <c r="AQ15" s="168"/>
      <c r="AR15" s="168"/>
      <c r="AS15" s="168"/>
      <c r="AT15" s="169"/>
    </row>
    <row r="16" spans="1:46" s="24" customFormat="1" ht="13.15" customHeight="1" x14ac:dyDescent="0.25">
      <c r="A16" s="139" t="s">
        <v>223</v>
      </c>
      <c r="B16" s="140">
        <v>2018</v>
      </c>
      <c r="C16" s="140">
        <v>2019</v>
      </c>
      <c r="D16" s="140">
        <v>2020</v>
      </c>
      <c r="E16" s="140">
        <v>2021</v>
      </c>
      <c r="F16" s="140">
        <v>2022</v>
      </c>
      <c r="G16" s="140">
        <v>2018</v>
      </c>
      <c r="H16" s="140">
        <v>2019</v>
      </c>
      <c r="I16" s="140">
        <v>2020</v>
      </c>
      <c r="J16" s="140">
        <v>2021</v>
      </c>
      <c r="K16" s="140">
        <v>2022</v>
      </c>
      <c r="L16" s="140">
        <v>2018</v>
      </c>
      <c r="M16" s="140">
        <v>2019</v>
      </c>
      <c r="N16" s="140">
        <v>2020</v>
      </c>
      <c r="O16" s="140">
        <v>2021</v>
      </c>
      <c r="P16" s="140">
        <v>2022</v>
      </c>
      <c r="Q16" s="140">
        <v>2018</v>
      </c>
      <c r="R16" s="140">
        <v>2019</v>
      </c>
      <c r="S16" s="140">
        <v>2020</v>
      </c>
      <c r="T16" s="140">
        <v>2021</v>
      </c>
      <c r="U16" s="140">
        <v>2022</v>
      </c>
      <c r="V16" s="140">
        <v>2018</v>
      </c>
      <c r="W16" s="140">
        <v>2019</v>
      </c>
      <c r="X16" s="140">
        <v>2020</v>
      </c>
      <c r="Y16" s="140">
        <v>2021</v>
      </c>
      <c r="Z16" s="140">
        <v>2022</v>
      </c>
      <c r="AA16" s="140">
        <v>2018</v>
      </c>
      <c r="AB16" s="140">
        <v>2019</v>
      </c>
      <c r="AC16" s="140">
        <v>2020</v>
      </c>
      <c r="AD16" s="140">
        <v>2021</v>
      </c>
      <c r="AE16" s="141">
        <v>2022</v>
      </c>
      <c r="AF16" s="141">
        <v>2018</v>
      </c>
      <c r="AG16" s="141">
        <v>2019</v>
      </c>
      <c r="AH16" s="141">
        <v>2020</v>
      </c>
      <c r="AI16" s="141">
        <v>2021</v>
      </c>
      <c r="AJ16" s="138">
        <v>2022</v>
      </c>
      <c r="AK16" s="141">
        <v>2018</v>
      </c>
      <c r="AL16" s="141">
        <v>2019</v>
      </c>
      <c r="AM16" s="141">
        <v>2020</v>
      </c>
      <c r="AN16" s="141">
        <v>2021</v>
      </c>
      <c r="AO16" s="138">
        <v>2022</v>
      </c>
      <c r="AP16" s="141">
        <v>2018</v>
      </c>
      <c r="AQ16" s="141">
        <v>2019</v>
      </c>
      <c r="AR16" s="141">
        <v>2020</v>
      </c>
      <c r="AS16" s="141">
        <v>2021</v>
      </c>
      <c r="AT16" s="138">
        <v>2022</v>
      </c>
    </row>
    <row r="17" spans="1:46" s="24" customFormat="1" ht="12.5" x14ac:dyDescent="0.25">
      <c r="A17" s="48" t="s">
        <v>224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80"/>
      <c r="AK17" s="59"/>
      <c r="AL17" s="59"/>
      <c r="AM17" s="59"/>
      <c r="AN17" s="59"/>
      <c r="AO17" s="80"/>
      <c r="AP17" s="59"/>
      <c r="AQ17" s="59"/>
      <c r="AR17" s="59"/>
      <c r="AS17" s="142"/>
      <c r="AT17" s="135"/>
    </row>
    <row r="18" spans="1:46" s="24" customFormat="1" ht="12.5" x14ac:dyDescent="0.25">
      <c r="A18" s="22" t="s">
        <v>225</v>
      </c>
      <c r="B18" s="124">
        <v>0.2</v>
      </c>
      <c r="C18" s="124">
        <v>0</v>
      </c>
      <c r="D18" s="124">
        <v>0.33333333333333298</v>
      </c>
      <c r="E18" s="124">
        <v>0.12</v>
      </c>
      <c r="F18" s="124">
        <v>0.11764705882352899</v>
      </c>
      <c r="G18" s="124">
        <v>0</v>
      </c>
      <c r="H18" s="124">
        <v>0</v>
      </c>
      <c r="I18" s="124">
        <v>0.19047619047618999</v>
      </c>
      <c r="J18" s="124">
        <v>0.2</v>
      </c>
      <c r="K18" s="124">
        <v>0.11764705882352899</v>
      </c>
      <c r="L18" s="21">
        <v>1</v>
      </c>
      <c r="M18" s="124">
        <v>1</v>
      </c>
      <c r="N18" s="124">
        <v>0.7142857142857143</v>
      </c>
      <c r="O18" s="124">
        <v>0.76</v>
      </c>
      <c r="P18" s="124">
        <v>0.75</v>
      </c>
      <c r="Q18" s="124">
        <v>0.46666666666666701</v>
      </c>
      <c r="R18" s="124">
        <v>0.25</v>
      </c>
      <c r="S18" s="124">
        <v>0.28395061728395099</v>
      </c>
      <c r="T18" s="124">
        <v>0.12765957446808501</v>
      </c>
      <c r="U18" s="124">
        <v>0.15384615384615399</v>
      </c>
      <c r="V18" s="124">
        <v>0.266666666666667</v>
      </c>
      <c r="W18" s="124">
        <v>0.2</v>
      </c>
      <c r="X18" s="124">
        <v>0.17283950617284</v>
      </c>
      <c r="Y18" s="124">
        <v>0.14893617021276601</v>
      </c>
      <c r="Z18" s="124">
        <v>0.102564102564103</v>
      </c>
      <c r="AA18" s="21">
        <v>0.4</v>
      </c>
      <c r="AB18" s="124">
        <v>0.6</v>
      </c>
      <c r="AC18" s="124">
        <v>0.77777777777777779</v>
      </c>
      <c r="AD18" s="124">
        <v>0.68085106382978722</v>
      </c>
      <c r="AE18" s="124">
        <v>0.82051282051282048</v>
      </c>
      <c r="AF18" s="125">
        <v>0.4</v>
      </c>
      <c r="AG18" s="125">
        <v>0.2</v>
      </c>
      <c r="AH18" s="125">
        <v>0.30081300813008099</v>
      </c>
      <c r="AI18" s="125">
        <v>0.125</v>
      </c>
      <c r="AJ18" s="126">
        <v>0.14285714285714299</v>
      </c>
      <c r="AK18" s="125">
        <v>0.2</v>
      </c>
      <c r="AL18" s="125">
        <v>0.16</v>
      </c>
      <c r="AM18" s="125">
        <v>0.17886178861788599</v>
      </c>
      <c r="AN18" s="125">
        <v>0.16666666666666699</v>
      </c>
      <c r="AO18" s="126">
        <v>0.107142857142857</v>
      </c>
      <c r="AP18" s="28">
        <v>0.55000000000000004</v>
      </c>
      <c r="AQ18" s="125">
        <v>0.68</v>
      </c>
      <c r="AR18" s="125">
        <v>0.75609756097560976</v>
      </c>
      <c r="AS18" s="125">
        <v>0.70833333333333337</v>
      </c>
      <c r="AT18" s="126">
        <v>0.8</v>
      </c>
    </row>
    <row r="19" spans="1:46" s="24" customFormat="1" ht="12.5" x14ac:dyDescent="0.25">
      <c r="A19" s="22" t="s">
        <v>226</v>
      </c>
      <c r="B19" s="124">
        <v>0.14285714285714299</v>
      </c>
      <c r="C19" s="124">
        <v>0.22222222222222199</v>
      </c>
      <c r="D19" s="124"/>
      <c r="E19" s="124" t="s">
        <v>227</v>
      </c>
      <c r="F19" s="124" t="s">
        <v>227</v>
      </c>
      <c r="G19" s="124">
        <v>0.14285714285714299</v>
      </c>
      <c r="H19" s="124">
        <v>0.11111111111111099</v>
      </c>
      <c r="I19" s="124"/>
      <c r="J19" s="124" t="s">
        <v>227</v>
      </c>
      <c r="K19" s="124" t="s">
        <v>227</v>
      </c>
      <c r="L19" s="21">
        <v>0.7142857142857143</v>
      </c>
      <c r="M19" s="124">
        <v>0.77777777777777779</v>
      </c>
      <c r="N19" s="124"/>
      <c r="O19" s="124" t="s">
        <v>227</v>
      </c>
      <c r="P19" s="124" t="s">
        <v>227</v>
      </c>
      <c r="Q19" s="124">
        <v>0.14285714285714299</v>
      </c>
      <c r="R19" s="124">
        <v>0.22222222222222199</v>
      </c>
      <c r="S19" s="124"/>
      <c r="T19" s="124" t="s">
        <v>227</v>
      </c>
      <c r="U19" s="124" t="s">
        <v>227</v>
      </c>
      <c r="V19" s="124">
        <v>0.14285714285714299</v>
      </c>
      <c r="W19" s="124">
        <v>0.16666666666666699</v>
      </c>
      <c r="X19" s="124"/>
      <c r="Y19" s="124" t="s">
        <v>227</v>
      </c>
      <c r="Z19" s="124" t="s">
        <v>227</v>
      </c>
      <c r="AA19" s="21">
        <v>0.7142857142857143</v>
      </c>
      <c r="AB19" s="124">
        <v>0.66666666666666663</v>
      </c>
      <c r="AC19" s="124"/>
      <c r="AD19" s="124" t="s">
        <v>227</v>
      </c>
      <c r="AE19" s="124" t="s">
        <v>227</v>
      </c>
      <c r="AF19" s="125">
        <v>0.14285714285714299</v>
      </c>
      <c r="AG19" s="125">
        <v>0.22222222222222199</v>
      </c>
      <c r="AH19" s="125"/>
      <c r="AI19" s="125" t="s">
        <v>227</v>
      </c>
      <c r="AJ19" s="126" t="s">
        <v>227</v>
      </c>
      <c r="AK19" s="125">
        <v>0.14285714285714299</v>
      </c>
      <c r="AL19" s="125">
        <v>0.148148148148148</v>
      </c>
      <c r="AM19" s="125"/>
      <c r="AN19" s="125" t="s">
        <v>227</v>
      </c>
      <c r="AO19" s="126" t="s">
        <v>227</v>
      </c>
      <c r="AP19" s="28">
        <v>0.7142857142857143</v>
      </c>
      <c r="AQ19" s="125">
        <v>0.70370370370370372</v>
      </c>
      <c r="AR19" s="125"/>
      <c r="AS19" s="125"/>
      <c r="AT19" s="126" t="s">
        <v>227</v>
      </c>
    </row>
    <row r="20" spans="1:46" s="24" customFormat="1" ht="12.5" x14ac:dyDescent="0.25">
      <c r="A20" s="22" t="s">
        <v>228</v>
      </c>
      <c r="B20" s="124"/>
      <c r="C20" s="124">
        <v>0</v>
      </c>
      <c r="D20" s="124">
        <v>0.5</v>
      </c>
      <c r="E20" s="124">
        <v>9.0909090909090898E-2</v>
      </c>
      <c r="F20" s="124">
        <v>7.69230769230769E-2</v>
      </c>
      <c r="G20" s="124"/>
      <c r="H20" s="124">
        <v>0</v>
      </c>
      <c r="I20" s="124">
        <v>0</v>
      </c>
      <c r="J20" s="124">
        <v>9.0909090909090898E-2</v>
      </c>
      <c r="K20" s="124">
        <v>7.69230769230769E-2</v>
      </c>
      <c r="L20" s="21"/>
      <c r="M20" s="124">
        <v>1</v>
      </c>
      <c r="N20" s="124">
        <v>1</v>
      </c>
      <c r="O20" s="124">
        <v>0.81818181818181823</v>
      </c>
      <c r="P20" s="124">
        <v>0.92307692307692313</v>
      </c>
      <c r="Q20" s="124"/>
      <c r="R20" s="124">
        <v>0</v>
      </c>
      <c r="S20" s="124">
        <v>0</v>
      </c>
      <c r="T20" s="124">
        <v>0.157894736842105</v>
      </c>
      <c r="U20" s="124">
        <v>0</v>
      </c>
      <c r="V20" s="124"/>
      <c r="W20" s="124">
        <v>0</v>
      </c>
      <c r="X20" s="124">
        <v>0</v>
      </c>
      <c r="Y20" s="124">
        <v>0.13157894736842099</v>
      </c>
      <c r="Z20" s="124">
        <v>0.15384615384615399</v>
      </c>
      <c r="AA20" s="21"/>
      <c r="AB20" s="124">
        <v>1</v>
      </c>
      <c r="AC20" s="124">
        <v>1</v>
      </c>
      <c r="AD20" s="124">
        <v>0.78947368421052633</v>
      </c>
      <c r="AE20" s="124">
        <v>0.76923076923076927</v>
      </c>
      <c r="AF20" s="125"/>
      <c r="AG20" s="125">
        <v>0</v>
      </c>
      <c r="AH20" s="125">
        <v>0.4</v>
      </c>
      <c r="AI20" s="125">
        <v>0.133333333333333</v>
      </c>
      <c r="AJ20" s="126">
        <v>3.8461538461538498E-2</v>
      </c>
      <c r="AK20" s="125"/>
      <c r="AL20" s="125">
        <v>0</v>
      </c>
      <c r="AM20" s="125">
        <v>0</v>
      </c>
      <c r="AN20" s="125">
        <v>0.116666666666667</v>
      </c>
      <c r="AO20" s="126">
        <v>0.115384615384615</v>
      </c>
      <c r="AP20" s="28"/>
      <c r="AQ20" s="125">
        <v>1</v>
      </c>
      <c r="AR20" s="125">
        <v>1</v>
      </c>
      <c r="AS20" s="125">
        <v>0.82758620689655171</v>
      </c>
      <c r="AT20" s="126">
        <v>0.84615384615384615</v>
      </c>
    </row>
    <row r="21" spans="1:46" s="24" customFormat="1" ht="12.5" x14ac:dyDescent="0.25">
      <c r="A21" s="22" t="s">
        <v>229</v>
      </c>
      <c r="B21" s="124">
        <v>0.05</v>
      </c>
      <c r="C21" s="124">
        <v>9.6774193548387094E-2</v>
      </c>
      <c r="D21" s="124">
        <v>0.1</v>
      </c>
      <c r="E21" s="124">
        <v>0</v>
      </c>
      <c r="F21" s="124">
        <v>0</v>
      </c>
      <c r="G21" s="124">
        <v>0.05</v>
      </c>
      <c r="H21" s="124">
        <v>6.4516129032258104E-2</v>
      </c>
      <c r="I21" s="124">
        <v>0.1</v>
      </c>
      <c r="J21" s="124">
        <v>0</v>
      </c>
      <c r="K21" s="124">
        <v>0</v>
      </c>
      <c r="L21" s="21">
        <v>0.86842105263157898</v>
      </c>
      <c r="M21" s="124">
        <v>0.77419354838709675</v>
      </c>
      <c r="N21" s="124">
        <v>0.89473684210526316</v>
      </c>
      <c r="O21" s="124">
        <v>1</v>
      </c>
      <c r="P21" s="124">
        <v>1</v>
      </c>
      <c r="Q21" s="124">
        <v>0.186046511627907</v>
      </c>
      <c r="R21" s="124">
        <v>0.05</v>
      </c>
      <c r="S21" s="124">
        <v>0.31578947368421101</v>
      </c>
      <c r="T21" s="124">
        <v>0.33333333333333298</v>
      </c>
      <c r="U21" s="124">
        <v>0</v>
      </c>
      <c r="V21" s="124">
        <v>0.186046511627907</v>
      </c>
      <c r="W21" s="124">
        <v>0.1</v>
      </c>
      <c r="X21" s="124">
        <v>0.157894736842105</v>
      </c>
      <c r="Y21" s="124">
        <v>0</v>
      </c>
      <c r="Z21" s="124">
        <v>0</v>
      </c>
      <c r="AA21" s="21">
        <v>0.68292682926829273</v>
      </c>
      <c r="AB21" s="124">
        <v>0.9</v>
      </c>
      <c r="AC21" s="124">
        <v>0.77777777777777779</v>
      </c>
      <c r="AD21" s="124">
        <v>0.66666666666666663</v>
      </c>
      <c r="AE21" s="124">
        <v>1</v>
      </c>
      <c r="AF21" s="125">
        <v>0.120481927710843</v>
      </c>
      <c r="AG21" s="125">
        <v>7.0422535211267595E-2</v>
      </c>
      <c r="AH21" s="125">
        <v>0.20512820512820501</v>
      </c>
      <c r="AI21" s="125">
        <v>0.25</v>
      </c>
      <c r="AJ21" s="126">
        <v>0</v>
      </c>
      <c r="AK21" s="125">
        <v>0.120481927710843</v>
      </c>
      <c r="AL21" s="125">
        <v>8.4507042253521097E-2</v>
      </c>
      <c r="AM21" s="125">
        <v>0.128205128205128</v>
      </c>
      <c r="AN21" s="125">
        <v>0</v>
      </c>
      <c r="AO21" s="126">
        <v>0</v>
      </c>
      <c r="AP21" s="28">
        <v>0.77215189873417722</v>
      </c>
      <c r="AQ21" s="125">
        <v>0.84507042253521125</v>
      </c>
      <c r="AR21" s="125">
        <v>0.83783783783783783</v>
      </c>
      <c r="AS21" s="125">
        <v>0.75</v>
      </c>
      <c r="AT21" s="126">
        <v>1</v>
      </c>
    </row>
    <row r="22" spans="1:46" s="24" customFormat="1" ht="12.5" x14ac:dyDescent="0.25">
      <c r="A22" s="127" t="s">
        <v>230</v>
      </c>
      <c r="B22" s="128"/>
      <c r="C22" s="128"/>
      <c r="D22" s="128"/>
      <c r="E22" s="128"/>
      <c r="F22" s="128">
        <v>0</v>
      </c>
      <c r="G22" s="128"/>
      <c r="H22" s="128"/>
      <c r="I22" s="128"/>
      <c r="J22" s="128"/>
      <c r="K22" s="128">
        <v>0</v>
      </c>
      <c r="L22" s="129"/>
      <c r="M22" s="128"/>
      <c r="N22" s="128"/>
      <c r="O22" s="128"/>
      <c r="P22" s="128">
        <v>0.5</v>
      </c>
      <c r="Q22" s="128"/>
      <c r="R22" s="128"/>
      <c r="S22" s="128"/>
      <c r="T22" s="128"/>
      <c r="U22" s="128">
        <v>0.5</v>
      </c>
      <c r="V22" s="128"/>
      <c r="W22" s="128"/>
      <c r="X22" s="128"/>
      <c r="Y22" s="128"/>
      <c r="Z22" s="128">
        <v>0</v>
      </c>
      <c r="AA22" s="129"/>
      <c r="AB22" s="128"/>
      <c r="AC22" s="128"/>
      <c r="AD22" s="128"/>
      <c r="AE22" s="128">
        <v>1</v>
      </c>
      <c r="AF22" s="130"/>
      <c r="AG22" s="130"/>
      <c r="AH22" s="130"/>
      <c r="AI22" s="130"/>
      <c r="AJ22" s="131">
        <v>0.33333333333333298</v>
      </c>
      <c r="AK22" s="130"/>
      <c r="AL22" s="130"/>
      <c r="AM22" s="130"/>
      <c r="AN22" s="130"/>
      <c r="AO22" s="131">
        <v>0</v>
      </c>
      <c r="AP22" s="132"/>
      <c r="AQ22" s="130"/>
      <c r="AR22" s="130"/>
      <c r="AS22" s="143"/>
      <c r="AT22" s="133">
        <v>0.83333333333333337</v>
      </c>
    </row>
    <row r="23" spans="1:46" s="24" customFormat="1" ht="12.5" x14ac:dyDescent="0.25">
      <c r="A23" s="48" t="s">
        <v>231</v>
      </c>
      <c r="B23" s="136"/>
      <c r="C23" s="136"/>
      <c r="D23" s="136"/>
      <c r="E23" s="136" t="s">
        <v>227</v>
      </c>
      <c r="F23" s="136" t="s">
        <v>227</v>
      </c>
      <c r="G23" s="136"/>
      <c r="H23" s="136"/>
      <c r="I23" s="136"/>
      <c r="J23" s="136" t="s">
        <v>227</v>
      </c>
      <c r="K23" s="136" t="s">
        <v>227</v>
      </c>
      <c r="L23" s="136"/>
      <c r="M23" s="136"/>
      <c r="N23" s="136"/>
      <c r="O23" s="136" t="s">
        <v>227</v>
      </c>
      <c r="P23" s="136" t="s">
        <v>227</v>
      </c>
      <c r="Q23" s="136"/>
      <c r="R23" s="136"/>
      <c r="S23" s="136"/>
      <c r="T23" s="136" t="s">
        <v>227</v>
      </c>
      <c r="U23" s="136" t="s">
        <v>227</v>
      </c>
      <c r="V23" s="136"/>
      <c r="W23" s="136"/>
      <c r="X23" s="136"/>
      <c r="Y23" s="136" t="s">
        <v>227</v>
      </c>
      <c r="Z23" s="136" t="s">
        <v>227</v>
      </c>
      <c r="AA23" s="136"/>
      <c r="AB23" s="136"/>
      <c r="AC23" s="136"/>
      <c r="AD23" s="136" t="s">
        <v>227</v>
      </c>
      <c r="AE23" s="136" t="s">
        <v>227</v>
      </c>
      <c r="AF23" s="136"/>
      <c r="AG23" s="136"/>
      <c r="AH23" s="136"/>
      <c r="AI23" s="136" t="s">
        <v>227</v>
      </c>
      <c r="AJ23" s="137" t="s">
        <v>227</v>
      </c>
      <c r="AK23" s="136"/>
      <c r="AL23" s="136"/>
      <c r="AM23" s="136"/>
      <c r="AN23" s="136" t="s">
        <v>227</v>
      </c>
      <c r="AO23" s="137" t="s">
        <v>227</v>
      </c>
      <c r="AP23" s="136"/>
      <c r="AQ23" s="136"/>
      <c r="AR23" s="136"/>
      <c r="AS23" s="144"/>
      <c r="AT23" s="135" t="s">
        <v>227</v>
      </c>
    </row>
    <row r="24" spans="1:46" s="24" customFormat="1" ht="12.5" x14ac:dyDescent="0.25">
      <c r="A24" s="22" t="s">
        <v>232</v>
      </c>
      <c r="B24" s="124">
        <v>4.3478260869565202E-2</v>
      </c>
      <c r="C24" s="124">
        <v>0.21052631578947401</v>
      </c>
      <c r="D24" s="124">
        <v>0.33333333333333298</v>
      </c>
      <c r="E24" s="124">
        <v>0.15384615384615399</v>
      </c>
      <c r="F24" s="124">
        <v>0.13043478260869601</v>
      </c>
      <c r="G24" s="124">
        <v>4.3478260869565202E-2</v>
      </c>
      <c r="H24" s="124">
        <v>0.21052631578947401</v>
      </c>
      <c r="I24" s="124">
        <v>0.33333333333333298</v>
      </c>
      <c r="J24" s="124">
        <v>0.15384615384615399</v>
      </c>
      <c r="K24" s="124">
        <v>0.173913043478261</v>
      </c>
      <c r="L24" s="21">
        <v>0.55555555555555558</v>
      </c>
      <c r="M24" s="124">
        <v>0.3888888888888889</v>
      </c>
      <c r="N24" s="124">
        <v>0.2413793103448276</v>
      </c>
      <c r="O24" s="124">
        <v>0.34615384615384615</v>
      </c>
      <c r="P24" s="124">
        <v>0.33333333333333331</v>
      </c>
      <c r="Q24" s="124">
        <v>0.14285714285714299</v>
      </c>
      <c r="R24" s="124">
        <v>0.17948717948717899</v>
      </c>
      <c r="S24" s="124">
        <v>0.38636363636363602</v>
      </c>
      <c r="T24" s="124">
        <v>0.230769230769231</v>
      </c>
      <c r="U24" s="124">
        <v>0.15217391304347799</v>
      </c>
      <c r="V24" s="124">
        <v>0.14285714285714299</v>
      </c>
      <c r="W24" s="124">
        <v>0.20512820512820501</v>
      </c>
      <c r="X24" s="124">
        <v>0.31818181818181801</v>
      </c>
      <c r="Y24" s="124">
        <v>0.256410256410256</v>
      </c>
      <c r="Z24" s="124">
        <v>0.13043478260869601</v>
      </c>
      <c r="AA24" s="21">
        <v>0.35714285714285715</v>
      </c>
      <c r="AB24" s="124">
        <v>0.35294117647058826</v>
      </c>
      <c r="AC24" s="124">
        <v>0.27027027027027029</v>
      </c>
      <c r="AD24" s="124">
        <v>0.33333333333333331</v>
      </c>
      <c r="AE24" s="124">
        <v>0.52272727272727271</v>
      </c>
      <c r="AF24" s="125">
        <v>9.8039215686274495E-2</v>
      </c>
      <c r="AG24" s="125">
        <v>0.18965517241379301</v>
      </c>
      <c r="AH24" s="125">
        <v>0.36486486486486502</v>
      </c>
      <c r="AI24" s="125">
        <v>0.2</v>
      </c>
      <c r="AJ24" s="126">
        <v>0.14492753623188401</v>
      </c>
      <c r="AK24" s="125">
        <v>9.8039215686274495E-2</v>
      </c>
      <c r="AL24" s="125">
        <v>0.20689655172413801</v>
      </c>
      <c r="AM24" s="125">
        <v>0.32432432432432401</v>
      </c>
      <c r="AN24" s="125">
        <v>0.21538461538461501</v>
      </c>
      <c r="AO24" s="126">
        <v>0.14492753623188401</v>
      </c>
      <c r="AP24" s="28">
        <v>0.43478260869565216</v>
      </c>
      <c r="AQ24" s="125">
        <v>0.36538461538461536</v>
      </c>
      <c r="AR24" s="125">
        <v>0.25757575757575757</v>
      </c>
      <c r="AS24" s="125">
        <v>0.36065573770491804</v>
      </c>
      <c r="AT24" s="126">
        <v>0.46153846153846156</v>
      </c>
    </row>
    <row r="25" spans="1:46" s="24" customFormat="1" ht="12.5" x14ac:dyDescent="0.25">
      <c r="A25" s="22" t="s">
        <v>233</v>
      </c>
      <c r="B25" s="124"/>
      <c r="C25" s="124"/>
      <c r="D25" s="124"/>
      <c r="E25" s="124">
        <v>0</v>
      </c>
      <c r="F25" s="124" t="s">
        <v>227</v>
      </c>
      <c r="G25" s="124"/>
      <c r="H25" s="124"/>
      <c r="I25" s="124"/>
      <c r="J25" s="124">
        <v>0</v>
      </c>
      <c r="K25" s="124" t="s">
        <v>227</v>
      </c>
      <c r="L25" s="21"/>
      <c r="M25" s="124"/>
      <c r="N25" s="124"/>
      <c r="O25" s="124">
        <v>0</v>
      </c>
      <c r="P25" s="124" t="s">
        <v>227</v>
      </c>
      <c r="Q25" s="124"/>
      <c r="R25" s="124"/>
      <c r="S25" s="124"/>
      <c r="T25" s="124">
        <v>0</v>
      </c>
      <c r="U25" s="124" t="s">
        <v>227</v>
      </c>
      <c r="V25" s="124"/>
      <c r="W25" s="124"/>
      <c r="X25" s="124"/>
      <c r="Y25" s="124">
        <v>0</v>
      </c>
      <c r="Z25" s="124" t="s">
        <v>227</v>
      </c>
      <c r="AA25" s="21"/>
      <c r="AB25" s="124"/>
      <c r="AC25" s="124"/>
      <c r="AD25" s="124">
        <v>0</v>
      </c>
      <c r="AE25" s="124" t="s">
        <v>227</v>
      </c>
      <c r="AF25" s="125"/>
      <c r="AG25" s="125"/>
      <c r="AH25" s="125"/>
      <c r="AI25" s="125">
        <v>0</v>
      </c>
      <c r="AJ25" s="126" t="s">
        <v>227</v>
      </c>
      <c r="AK25" s="125"/>
      <c r="AL25" s="125"/>
      <c r="AM25" s="125"/>
      <c r="AN25" s="125">
        <v>0</v>
      </c>
      <c r="AO25" s="126" t="s">
        <v>227</v>
      </c>
      <c r="AP25" s="28"/>
      <c r="AQ25" s="125"/>
      <c r="AR25" s="125"/>
      <c r="AS25" s="125"/>
      <c r="AT25" s="126" t="s">
        <v>227</v>
      </c>
    </row>
    <row r="26" spans="1:46" s="24" customFormat="1" ht="12.5" x14ac:dyDescent="0.25">
      <c r="A26" s="22" t="s">
        <v>234</v>
      </c>
      <c r="B26" s="124">
        <v>0</v>
      </c>
      <c r="C26" s="124">
        <v>7.69230769230769E-2</v>
      </c>
      <c r="D26" s="124">
        <v>0.25</v>
      </c>
      <c r="E26" s="124">
        <v>8.3333333333333301E-2</v>
      </c>
      <c r="F26" s="124">
        <v>0</v>
      </c>
      <c r="G26" s="124">
        <v>0</v>
      </c>
      <c r="H26" s="124">
        <v>7.69230769230769E-2</v>
      </c>
      <c r="I26" s="124">
        <v>8.3333333333333301E-2</v>
      </c>
      <c r="J26" s="124">
        <v>0.16666666666666699</v>
      </c>
      <c r="K26" s="124">
        <v>0</v>
      </c>
      <c r="L26" s="21">
        <v>0.33333333333333331</v>
      </c>
      <c r="M26" s="124">
        <v>0.61538461538461542</v>
      </c>
      <c r="N26" s="124">
        <v>0.45454545454545453</v>
      </c>
      <c r="O26" s="124">
        <v>0.5</v>
      </c>
      <c r="P26" s="124">
        <v>0.45454545454545453</v>
      </c>
      <c r="Q26" s="124">
        <v>0</v>
      </c>
      <c r="R26" s="124">
        <v>0.16666666666666699</v>
      </c>
      <c r="S26" s="124">
        <v>0.2</v>
      </c>
      <c r="T26" s="124">
        <v>0.30769230769230799</v>
      </c>
      <c r="U26" s="124">
        <v>7.1428571428571397E-2</v>
      </c>
      <c r="V26" s="124">
        <v>0</v>
      </c>
      <c r="W26" s="124">
        <v>0.16666666666666699</v>
      </c>
      <c r="X26" s="124">
        <v>0</v>
      </c>
      <c r="Y26" s="124">
        <v>0.230769230769231</v>
      </c>
      <c r="Z26" s="124">
        <v>0</v>
      </c>
      <c r="AA26" s="21">
        <v>0.6</v>
      </c>
      <c r="AB26" s="124">
        <v>0.16666666666666666</v>
      </c>
      <c r="AC26" s="124">
        <v>0.3</v>
      </c>
      <c r="AD26" s="124">
        <v>0.46153846153846156</v>
      </c>
      <c r="AE26" s="124">
        <v>0.42857142857142855</v>
      </c>
      <c r="AF26" s="125">
        <v>0</v>
      </c>
      <c r="AG26" s="125">
        <v>0.12903225806451599</v>
      </c>
      <c r="AH26" s="125">
        <v>0.22727272727272699</v>
      </c>
      <c r="AI26" s="125">
        <v>0.2</v>
      </c>
      <c r="AJ26" s="126">
        <v>0.04</v>
      </c>
      <c r="AK26" s="125">
        <v>0</v>
      </c>
      <c r="AL26" s="125">
        <v>0.12903225806451599</v>
      </c>
      <c r="AM26" s="125">
        <v>4.5454545454545497E-2</v>
      </c>
      <c r="AN26" s="125">
        <v>0.2</v>
      </c>
      <c r="AO26" s="126">
        <v>0</v>
      </c>
      <c r="AP26" s="28">
        <v>0.45454545454545453</v>
      </c>
      <c r="AQ26" s="125">
        <v>0.35483870967741937</v>
      </c>
      <c r="AR26" s="125">
        <v>0.38095238095238093</v>
      </c>
      <c r="AS26" s="125">
        <v>0.48</v>
      </c>
      <c r="AT26" s="126">
        <v>0.44</v>
      </c>
    </row>
    <row r="27" spans="1:46" s="24" customFormat="1" ht="12.5" x14ac:dyDescent="0.25">
      <c r="A27" s="22" t="s">
        <v>235</v>
      </c>
      <c r="B27" s="124">
        <v>0</v>
      </c>
      <c r="C27" s="124">
        <v>0</v>
      </c>
      <c r="D27" s="124">
        <v>0.33333333333333298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21">
        <v>0</v>
      </c>
      <c r="M27" s="124">
        <v>1</v>
      </c>
      <c r="N27" s="124">
        <v>0.66666666666666663</v>
      </c>
      <c r="O27" s="124">
        <v>0</v>
      </c>
      <c r="P27" s="124">
        <v>1</v>
      </c>
      <c r="Q27" s="124">
        <v>0</v>
      </c>
      <c r="R27" s="124">
        <v>0.2</v>
      </c>
      <c r="S27" s="124">
        <v>0</v>
      </c>
      <c r="T27" s="124">
        <v>0</v>
      </c>
      <c r="U27" s="124">
        <v>0.2</v>
      </c>
      <c r="V27" s="124">
        <v>0</v>
      </c>
      <c r="W27" s="124">
        <v>0</v>
      </c>
      <c r="X27" s="124">
        <v>0</v>
      </c>
      <c r="Y27" s="124">
        <v>0</v>
      </c>
      <c r="Z27" s="124">
        <v>0.2</v>
      </c>
      <c r="AA27" s="21">
        <v>0</v>
      </c>
      <c r="AB27" s="124">
        <v>0.75</v>
      </c>
      <c r="AC27" s="124">
        <v>0.66666666666666663</v>
      </c>
      <c r="AD27" s="124">
        <v>0.8</v>
      </c>
      <c r="AE27" s="124">
        <v>0.6</v>
      </c>
      <c r="AF27" s="125">
        <v>0</v>
      </c>
      <c r="AG27" s="125">
        <v>0.125</v>
      </c>
      <c r="AH27" s="125">
        <v>0.14285714285714299</v>
      </c>
      <c r="AI27" s="125">
        <v>0</v>
      </c>
      <c r="AJ27" s="126">
        <v>0.125</v>
      </c>
      <c r="AK27" s="125">
        <v>0</v>
      </c>
      <c r="AL27" s="125">
        <v>0</v>
      </c>
      <c r="AM27" s="125">
        <v>0</v>
      </c>
      <c r="AN27" s="125">
        <v>0</v>
      </c>
      <c r="AO27" s="126">
        <v>0.125</v>
      </c>
      <c r="AP27" s="28">
        <v>0</v>
      </c>
      <c r="AQ27" s="125">
        <v>0.8571428571428571</v>
      </c>
      <c r="AR27" s="125">
        <v>0.66666666666666663</v>
      </c>
      <c r="AS27" s="125">
        <v>0.66666666666666663</v>
      </c>
      <c r="AT27" s="126">
        <v>0.75</v>
      </c>
    </row>
    <row r="28" spans="1:46" s="24" customFormat="1" ht="12.5" x14ac:dyDescent="0.25">
      <c r="A28" s="48" t="s">
        <v>236</v>
      </c>
      <c r="B28" s="136"/>
      <c r="C28" s="136"/>
      <c r="D28" s="136"/>
      <c r="E28" s="136" t="s">
        <v>227</v>
      </c>
      <c r="F28" s="136" t="s">
        <v>227</v>
      </c>
      <c r="G28" s="136"/>
      <c r="H28" s="136"/>
      <c r="I28" s="136"/>
      <c r="J28" s="136" t="s">
        <v>227</v>
      </c>
      <c r="K28" s="136" t="s">
        <v>227</v>
      </c>
      <c r="L28" s="136"/>
      <c r="M28" s="136"/>
      <c r="N28" s="136"/>
      <c r="O28" s="136" t="s">
        <v>227</v>
      </c>
      <c r="P28" s="136" t="s">
        <v>227</v>
      </c>
      <c r="Q28" s="136"/>
      <c r="R28" s="136"/>
      <c r="S28" s="136"/>
      <c r="T28" s="136" t="s">
        <v>227</v>
      </c>
      <c r="U28" s="136" t="s">
        <v>227</v>
      </c>
      <c r="V28" s="136"/>
      <c r="W28" s="136"/>
      <c r="X28" s="136"/>
      <c r="Y28" s="136" t="s">
        <v>227</v>
      </c>
      <c r="Z28" s="136" t="s">
        <v>227</v>
      </c>
      <c r="AA28" s="136"/>
      <c r="AB28" s="136"/>
      <c r="AC28" s="136"/>
      <c r="AD28" s="136" t="s">
        <v>227</v>
      </c>
      <c r="AE28" s="136" t="s">
        <v>227</v>
      </c>
      <c r="AF28" s="136"/>
      <c r="AG28" s="136"/>
      <c r="AH28" s="136"/>
      <c r="AI28" s="136" t="s">
        <v>227</v>
      </c>
      <c r="AJ28" s="137" t="s">
        <v>227</v>
      </c>
      <c r="AK28" s="136"/>
      <c r="AL28" s="136"/>
      <c r="AM28" s="136"/>
      <c r="AN28" s="136" t="s">
        <v>227</v>
      </c>
      <c r="AO28" s="137" t="s">
        <v>227</v>
      </c>
      <c r="AP28" s="136"/>
      <c r="AQ28" s="136"/>
      <c r="AR28" s="136"/>
      <c r="AS28" s="144"/>
      <c r="AT28" s="135" t="s">
        <v>227</v>
      </c>
    </row>
    <row r="29" spans="1:46" s="24" customFormat="1" ht="12.5" x14ac:dyDescent="0.25">
      <c r="A29" s="22" t="s">
        <v>237</v>
      </c>
      <c r="B29" s="124">
        <v>0.11111111111111099</v>
      </c>
      <c r="C29" s="124">
        <v>7.4074074074074098E-2</v>
      </c>
      <c r="D29" s="124">
        <v>0.372093023255814</v>
      </c>
      <c r="E29" s="124">
        <v>7.1428571428571397E-2</v>
      </c>
      <c r="F29" s="124">
        <v>0.102564102564103</v>
      </c>
      <c r="G29" s="124">
        <v>0.11111111111111099</v>
      </c>
      <c r="H29" s="124">
        <v>7.4074074074074098E-2</v>
      </c>
      <c r="I29" s="124">
        <v>0.209302325581395</v>
      </c>
      <c r="J29" s="124">
        <v>0.14285714285714299</v>
      </c>
      <c r="K29" s="124">
        <v>0.20512820512820501</v>
      </c>
      <c r="L29" s="21">
        <v>0.5</v>
      </c>
      <c r="M29" s="124">
        <v>0.55555555555555558</v>
      </c>
      <c r="N29" s="124">
        <v>0.54761904761904767</v>
      </c>
      <c r="O29" s="124">
        <v>0.5</v>
      </c>
      <c r="P29" s="124">
        <v>0.53846153846153844</v>
      </c>
      <c r="Q29" s="124">
        <v>0.16666666666666699</v>
      </c>
      <c r="R29" s="124">
        <v>0</v>
      </c>
      <c r="S29" s="124">
        <v>0.30769230769230799</v>
      </c>
      <c r="T29" s="124">
        <v>0.22222222222222199</v>
      </c>
      <c r="U29" s="124">
        <v>0.41666666666666702</v>
      </c>
      <c r="V29" s="124">
        <v>0.16666666666666699</v>
      </c>
      <c r="W29" s="124">
        <v>0</v>
      </c>
      <c r="X29" s="124">
        <v>0.15384615384615399</v>
      </c>
      <c r="Y29" s="124">
        <v>0.22222222222222199</v>
      </c>
      <c r="Z29" s="124">
        <v>0.25</v>
      </c>
      <c r="AA29" s="21">
        <v>0.16666666666666666</v>
      </c>
      <c r="AB29" s="124">
        <v>0.75</v>
      </c>
      <c r="AC29" s="124">
        <v>0.46153846153846156</v>
      </c>
      <c r="AD29" s="124">
        <v>0.44444444444444442</v>
      </c>
      <c r="AE29" s="124">
        <v>0.41666666666666669</v>
      </c>
      <c r="AF29" s="125">
        <v>0.12121212121212099</v>
      </c>
      <c r="AG29" s="125">
        <v>6.4516129032258104E-2</v>
      </c>
      <c r="AH29" s="125">
        <v>0.35714285714285698</v>
      </c>
      <c r="AI29" s="125">
        <v>9.8039215686274495E-2</v>
      </c>
      <c r="AJ29" s="126">
        <v>0.17647058823529399</v>
      </c>
      <c r="AK29" s="125">
        <v>0.12121212121212099</v>
      </c>
      <c r="AL29" s="125">
        <v>6.4516129032258104E-2</v>
      </c>
      <c r="AM29" s="125">
        <v>0.19642857142857101</v>
      </c>
      <c r="AN29" s="125">
        <v>0.15686274509803899</v>
      </c>
      <c r="AO29" s="126">
        <v>0.21568627450980399</v>
      </c>
      <c r="AP29" s="28">
        <v>0.4375</v>
      </c>
      <c r="AQ29" s="125">
        <v>0.58064516129032262</v>
      </c>
      <c r="AR29" s="125">
        <v>0.52727272727272723</v>
      </c>
      <c r="AS29" s="125">
        <v>0.5</v>
      </c>
      <c r="AT29" s="126">
        <v>0.50980392156862742</v>
      </c>
    </row>
    <row r="30" spans="1:46" s="24" customFormat="1" ht="12.5" x14ac:dyDescent="0.25">
      <c r="A30" s="22" t="s">
        <v>238</v>
      </c>
      <c r="B30" s="124">
        <v>0</v>
      </c>
      <c r="C30" s="124">
        <v>0</v>
      </c>
      <c r="D30" s="124">
        <v>0.55555555555555602</v>
      </c>
      <c r="E30" s="124">
        <v>0</v>
      </c>
      <c r="F30" s="124">
        <v>0.25</v>
      </c>
      <c r="G30" s="124">
        <v>0</v>
      </c>
      <c r="H30" s="124">
        <v>0</v>
      </c>
      <c r="I30" s="124">
        <v>0.44444444444444398</v>
      </c>
      <c r="J30" s="124">
        <v>0</v>
      </c>
      <c r="K30" s="124">
        <v>0.5</v>
      </c>
      <c r="L30" s="21">
        <v>1</v>
      </c>
      <c r="M30" s="124">
        <v>1</v>
      </c>
      <c r="N30" s="124">
        <v>0.44444444444444442</v>
      </c>
      <c r="O30" s="124">
        <v>0.75</v>
      </c>
      <c r="P30" s="124">
        <v>0.5</v>
      </c>
      <c r="Q30" s="124">
        <v>0.203125</v>
      </c>
      <c r="R30" s="124">
        <v>0.328358208955224</v>
      </c>
      <c r="S30" s="124">
        <v>0.44186046511627902</v>
      </c>
      <c r="T30" s="124">
        <v>0.19607843137254899</v>
      </c>
      <c r="U30" s="124">
        <v>0.214285714285714</v>
      </c>
      <c r="V30" s="124">
        <v>0.21875</v>
      </c>
      <c r="W30" s="124">
        <v>0.28358208955223901</v>
      </c>
      <c r="X30" s="124">
        <v>0.34883720930232598</v>
      </c>
      <c r="Y30" s="124">
        <v>0.22549019607843099</v>
      </c>
      <c r="Z30" s="124">
        <v>0.214285714285714</v>
      </c>
      <c r="AA30" s="21">
        <v>0.5625</v>
      </c>
      <c r="AB30" s="124">
        <v>0.5757575757575758</v>
      </c>
      <c r="AC30" s="124">
        <v>0.41860465116279072</v>
      </c>
      <c r="AD30" s="124">
        <v>0.52941176470588236</v>
      </c>
      <c r="AE30" s="124">
        <v>0.6216216216216216</v>
      </c>
      <c r="AF30" s="125">
        <v>0.19696969696969699</v>
      </c>
      <c r="AG30" s="125">
        <v>0.31884057971014501</v>
      </c>
      <c r="AH30" s="125">
        <v>0.452631578947368</v>
      </c>
      <c r="AI30" s="125">
        <v>0.18867924528301899</v>
      </c>
      <c r="AJ30" s="126">
        <v>0.21551724137931</v>
      </c>
      <c r="AK30" s="125">
        <v>0.21212121212121199</v>
      </c>
      <c r="AL30" s="125">
        <v>0.27536231884057999</v>
      </c>
      <c r="AM30" s="125">
        <v>0.35789473684210499</v>
      </c>
      <c r="AN30" s="125">
        <v>0.21698113207547201</v>
      </c>
      <c r="AO30" s="126">
        <v>0.22413793103448301</v>
      </c>
      <c r="AP30" s="28">
        <v>0.5757575757575758</v>
      </c>
      <c r="AQ30" s="125">
        <v>0.58823529411764708</v>
      </c>
      <c r="AR30" s="125">
        <v>0.42105263157894735</v>
      </c>
      <c r="AS30" s="125">
        <v>0.54807692307692313</v>
      </c>
      <c r="AT30" s="126">
        <v>0.61739130434782608</v>
      </c>
    </row>
    <row r="31" spans="1:46" s="24" customFormat="1" ht="12.5" x14ac:dyDescent="0.25">
      <c r="A31" s="22" t="s">
        <v>239</v>
      </c>
      <c r="B31" s="124">
        <v>0.203703703703704</v>
      </c>
      <c r="C31" s="124">
        <v>0.20689655172413801</v>
      </c>
      <c r="D31" s="124">
        <v>0.25609756097560998</v>
      </c>
      <c r="E31" s="124">
        <v>0.15306122448979601</v>
      </c>
      <c r="F31" s="124">
        <v>0.13636363636363599</v>
      </c>
      <c r="G31" s="124">
        <v>0.11111111111111099</v>
      </c>
      <c r="H31" s="124">
        <v>0.24137931034482801</v>
      </c>
      <c r="I31" s="124">
        <v>0.207317073170732</v>
      </c>
      <c r="J31" s="124">
        <v>0.17346938775510201</v>
      </c>
      <c r="K31" s="124">
        <v>0.15909090909090901</v>
      </c>
      <c r="L31" s="21">
        <v>0.59615384615384615</v>
      </c>
      <c r="M31" s="124">
        <v>0.55172413793103448</v>
      </c>
      <c r="N31" s="124">
        <v>0.6097560975609756</v>
      </c>
      <c r="O31" s="124">
        <v>0.5714285714285714</v>
      </c>
      <c r="P31" s="124">
        <v>0.60919540229885061</v>
      </c>
      <c r="Q31" s="124">
        <v>0.28571428571428598</v>
      </c>
      <c r="R31" s="124">
        <v>0.27500000000000002</v>
      </c>
      <c r="S31" s="124">
        <v>0.30952380952380998</v>
      </c>
      <c r="T31" s="124">
        <v>0.17889908256880699</v>
      </c>
      <c r="U31" s="124">
        <v>0.19298245614035101</v>
      </c>
      <c r="V31" s="124">
        <v>0.28571428571428598</v>
      </c>
      <c r="W31" s="124">
        <v>0.3</v>
      </c>
      <c r="X31" s="124">
        <v>0.22023809523809501</v>
      </c>
      <c r="Y31" s="124">
        <v>0.197247706422018</v>
      </c>
      <c r="Z31" s="124">
        <v>0.233918128654971</v>
      </c>
      <c r="AA31" s="21">
        <v>0.33333333333333331</v>
      </c>
      <c r="AB31" s="124">
        <v>0.45</v>
      </c>
      <c r="AC31" s="124">
        <v>0.56287425149700598</v>
      </c>
      <c r="AD31" s="124">
        <v>0.49082568807339449</v>
      </c>
      <c r="AE31" s="124">
        <v>0.4823529411764706</v>
      </c>
      <c r="AF31" s="125">
        <v>0.25657894736842102</v>
      </c>
      <c r="AG31" s="125">
        <v>0.25280898876404501</v>
      </c>
      <c r="AH31" s="125">
        <v>0.29199999999999998</v>
      </c>
      <c r="AI31" s="125">
        <v>0.170886075949367</v>
      </c>
      <c r="AJ31" s="126">
        <v>0.17374517374517401</v>
      </c>
      <c r="AK31" s="125">
        <v>0.22368421052631601</v>
      </c>
      <c r="AL31" s="125">
        <v>0.28089887640449401</v>
      </c>
      <c r="AM31" s="125">
        <v>0.216</v>
      </c>
      <c r="AN31" s="125">
        <v>0.189873417721519</v>
      </c>
      <c r="AO31" s="126">
        <v>0.20849420849420799</v>
      </c>
      <c r="AP31" s="28">
        <v>0.42758620689655175</v>
      </c>
      <c r="AQ31" s="125">
        <v>0.48314606741573035</v>
      </c>
      <c r="AR31" s="125">
        <v>0.57831325301204817</v>
      </c>
      <c r="AS31" s="125">
        <v>0.52411575562700963</v>
      </c>
      <c r="AT31" s="126">
        <v>0.52529182879377434</v>
      </c>
    </row>
    <row r="32" spans="1:46" s="24" customFormat="1" ht="12.5" x14ac:dyDescent="0.25">
      <c r="A32" s="22" t="s">
        <v>240</v>
      </c>
      <c r="B32" s="124">
        <v>0.11111111111111099</v>
      </c>
      <c r="C32" s="124">
        <v>0</v>
      </c>
      <c r="D32" s="124">
        <v>0.230769230769231</v>
      </c>
      <c r="E32" s="124">
        <v>0.28571428571428598</v>
      </c>
      <c r="F32" s="124">
        <v>0.1875</v>
      </c>
      <c r="G32" s="124">
        <v>0.22222222222222199</v>
      </c>
      <c r="H32" s="124">
        <v>0</v>
      </c>
      <c r="I32" s="124">
        <v>0.15384615384615399</v>
      </c>
      <c r="J32" s="124">
        <v>0.28571428571428598</v>
      </c>
      <c r="K32" s="124">
        <v>0.125</v>
      </c>
      <c r="L32" s="21">
        <v>0.66666666666666663</v>
      </c>
      <c r="M32" s="124">
        <v>0.88888888888888884</v>
      </c>
      <c r="N32" s="124">
        <v>0.84615384615384615</v>
      </c>
      <c r="O32" s="124">
        <v>0.5</v>
      </c>
      <c r="P32" s="124">
        <v>0.8125</v>
      </c>
      <c r="Q32" s="124">
        <v>0.32692307692307698</v>
      </c>
      <c r="R32" s="124">
        <v>0.21153846153846201</v>
      </c>
      <c r="S32" s="124">
        <v>0.42105263157894701</v>
      </c>
      <c r="T32" s="124">
        <v>0.28749999999999998</v>
      </c>
      <c r="U32" s="124">
        <v>0.21978021978022</v>
      </c>
      <c r="V32" s="124">
        <v>0.34615384615384598</v>
      </c>
      <c r="W32" s="124">
        <v>0.19230769230769201</v>
      </c>
      <c r="X32" s="124">
        <v>0.30263157894736797</v>
      </c>
      <c r="Y32" s="124">
        <v>0.1875</v>
      </c>
      <c r="Z32" s="124">
        <v>0.14285714285714299</v>
      </c>
      <c r="AA32" s="21">
        <v>0.44230769230769229</v>
      </c>
      <c r="AB32" s="124">
        <v>0.69230769230769229</v>
      </c>
      <c r="AC32" s="124">
        <v>0.54666666666666663</v>
      </c>
      <c r="AD32" s="124">
        <v>0.58750000000000002</v>
      </c>
      <c r="AE32" s="124">
        <v>0.68888888888888888</v>
      </c>
      <c r="AF32" s="125">
        <v>0.29508196721311503</v>
      </c>
      <c r="AG32" s="125">
        <v>0.18032786885245899</v>
      </c>
      <c r="AH32" s="125">
        <v>0.39325842696629199</v>
      </c>
      <c r="AI32" s="125">
        <v>0.28723404255319102</v>
      </c>
      <c r="AJ32" s="126">
        <v>0.21495327102803699</v>
      </c>
      <c r="AK32" s="125">
        <v>0.32786885245901598</v>
      </c>
      <c r="AL32" s="125">
        <v>0.16393442622950799</v>
      </c>
      <c r="AM32" s="125">
        <v>0.28089887640449401</v>
      </c>
      <c r="AN32" s="125">
        <v>0.20212765957446799</v>
      </c>
      <c r="AO32" s="126">
        <v>0.14018691588785001</v>
      </c>
      <c r="AP32" s="28">
        <v>0.47540983606557374</v>
      </c>
      <c r="AQ32" s="125">
        <v>0.72131147540983609</v>
      </c>
      <c r="AR32" s="125">
        <v>0.59090909090909094</v>
      </c>
      <c r="AS32" s="125">
        <v>0.57446808510638303</v>
      </c>
      <c r="AT32" s="126">
        <v>0.70754716981132071</v>
      </c>
    </row>
    <row r="33" spans="1:46" s="24" customFormat="1" ht="12.5" x14ac:dyDescent="0.25">
      <c r="A33" s="22" t="s">
        <v>241</v>
      </c>
      <c r="B33" s="124">
        <v>0.2</v>
      </c>
      <c r="C33" s="124">
        <v>0.17857142857142899</v>
      </c>
      <c r="D33" s="124">
        <v>0.3</v>
      </c>
      <c r="E33" s="124">
        <v>0.2</v>
      </c>
      <c r="F33" s="124">
        <v>0.15625</v>
      </c>
      <c r="G33" s="124">
        <v>0.25714285714285701</v>
      </c>
      <c r="H33" s="124">
        <v>0.14285714285714299</v>
      </c>
      <c r="I33" s="124">
        <v>0.1</v>
      </c>
      <c r="J33" s="124">
        <v>0.1</v>
      </c>
      <c r="K33" s="124">
        <v>0.15625</v>
      </c>
      <c r="L33" s="21">
        <v>0.31428571428571428</v>
      </c>
      <c r="M33" s="124">
        <v>0.62962962962962965</v>
      </c>
      <c r="N33" s="124">
        <v>0.48275862068965519</v>
      </c>
      <c r="O33" s="124">
        <v>0.46666666666666667</v>
      </c>
      <c r="P33" s="124">
        <v>0.5161290322580645</v>
      </c>
      <c r="Q33" s="124">
        <v>0.20792079207920799</v>
      </c>
      <c r="R33" s="124">
        <v>0.28125</v>
      </c>
      <c r="S33" s="124">
        <v>0.29838709677419401</v>
      </c>
      <c r="T33" s="124">
        <v>0.24576271186440701</v>
      </c>
      <c r="U33" s="124">
        <v>0.22916666666666699</v>
      </c>
      <c r="V33" s="124">
        <v>0.20792079207920799</v>
      </c>
      <c r="W33" s="124">
        <v>0.23958333333333301</v>
      </c>
      <c r="X33" s="124">
        <v>0.18548387096774199</v>
      </c>
      <c r="Y33" s="124">
        <v>0.177966101694915</v>
      </c>
      <c r="Z33" s="124">
        <v>0.13541666666666699</v>
      </c>
      <c r="AA33" s="21">
        <v>0.31914893617021278</v>
      </c>
      <c r="AB33" s="124">
        <v>0.44210526315789472</v>
      </c>
      <c r="AC33" s="124">
        <v>0.4098360655737705</v>
      </c>
      <c r="AD33" s="124">
        <v>0.4576271186440678</v>
      </c>
      <c r="AE33" s="124">
        <v>0.5376344086021505</v>
      </c>
      <c r="AF33" s="125">
        <v>0.20588235294117599</v>
      </c>
      <c r="AG33" s="125">
        <v>0.25806451612903197</v>
      </c>
      <c r="AH33" s="125">
        <v>0.29870129870129902</v>
      </c>
      <c r="AI33" s="125">
        <v>0.23648648648648599</v>
      </c>
      <c r="AJ33" s="126">
        <v>0.2109375</v>
      </c>
      <c r="AK33" s="125">
        <v>0.220588235294118</v>
      </c>
      <c r="AL33" s="125">
        <v>0.217741935483871</v>
      </c>
      <c r="AM33" s="125">
        <v>0.168831168831169</v>
      </c>
      <c r="AN33" s="125">
        <v>0.162162162162162</v>
      </c>
      <c r="AO33" s="126">
        <v>0.140625</v>
      </c>
      <c r="AP33" s="28">
        <v>0.31782945736434109</v>
      </c>
      <c r="AQ33" s="125">
        <v>0.48360655737704916</v>
      </c>
      <c r="AR33" s="125">
        <v>0.42384105960264901</v>
      </c>
      <c r="AS33" s="125">
        <v>0.4689655172413793</v>
      </c>
      <c r="AT33" s="126">
        <v>0.532258064516129</v>
      </c>
    </row>
    <row r="34" spans="1:46" s="24" customFormat="1" ht="12.5" x14ac:dyDescent="0.25">
      <c r="A34" s="22" t="s">
        <v>242</v>
      </c>
      <c r="B34" s="124">
        <v>0</v>
      </c>
      <c r="C34" s="124">
        <v>0</v>
      </c>
      <c r="D34" s="124">
        <v>0.57142857142857095</v>
      </c>
      <c r="E34" s="124">
        <v>0</v>
      </c>
      <c r="F34" s="124">
        <v>0.28571428571428598</v>
      </c>
      <c r="G34" s="124">
        <v>0.11111111111111099</v>
      </c>
      <c r="H34" s="124">
        <v>0</v>
      </c>
      <c r="I34" s="124">
        <v>0.28571428571428598</v>
      </c>
      <c r="J34" s="124">
        <v>0</v>
      </c>
      <c r="K34" s="124">
        <v>0.28571428571428598</v>
      </c>
      <c r="L34" s="21">
        <v>0.55555555555555558</v>
      </c>
      <c r="M34" s="124">
        <v>0.75</v>
      </c>
      <c r="N34" s="124">
        <v>0.5</v>
      </c>
      <c r="O34" s="124">
        <v>1</v>
      </c>
      <c r="P34" s="124">
        <v>0.5714285714285714</v>
      </c>
      <c r="Q34" s="124">
        <v>0.4</v>
      </c>
      <c r="R34" s="124">
        <v>0.125</v>
      </c>
      <c r="S34" s="124">
        <v>0.31578947368421101</v>
      </c>
      <c r="T34" s="124">
        <v>0.1</v>
      </c>
      <c r="U34" s="124">
        <v>0.2</v>
      </c>
      <c r="V34" s="124">
        <v>0.2</v>
      </c>
      <c r="W34" s="124">
        <v>0.125</v>
      </c>
      <c r="X34" s="124">
        <v>0.21052631578947401</v>
      </c>
      <c r="Y34" s="124">
        <v>0.3</v>
      </c>
      <c r="Z34" s="124">
        <v>0.33333333333333298</v>
      </c>
      <c r="AA34" s="21">
        <v>0.6</v>
      </c>
      <c r="AB34" s="124">
        <v>0.625</v>
      </c>
      <c r="AC34" s="124">
        <v>0.58823529411764708</v>
      </c>
      <c r="AD34" s="124">
        <v>0.8</v>
      </c>
      <c r="AE34" s="124">
        <v>0.6</v>
      </c>
      <c r="AF34" s="125">
        <v>0.14285714285714299</v>
      </c>
      <c r="AG34" s="125">
        <v>8.3333333333333301E-2</v>
      </c>
      <c r="AH34" s="125">
        <v>0.38461538461538503</v>
      </c>
      <c r="AI34" s="125">
        <v>8.3333333333333301E-2</v>
      </c>
      <c r="AJ34" s="126">
        <v>0.22727272727272699</v>
      </c>
      <c r="AK34" s="125">
        <v>0.14285714285714299</v>
      </c>
      <c r="AL34" s="125">
        <v>8.3333333333333301E-2</v>
      </c>
      <c r="AM34" s="125">
        <v>0.230769230769231</v>
      </c>
      <c r="AN34" s="125">
        <v>0.25</v>
      </c>
      <c r="AO34" s="126">
        <v>0.31818181818181801</v>
      </c>
      <c r="AP34" s="28">
        <v>0.5714285714285714</v>
      </c>
      <c r="AQ34" s="125">
        <v>0.66666666666666663</v>
      </c>
      <c r="AR34" s="125">
        <v>0.56521739130434778</v>
      </c>
      <c r="AS34" s="125">
        <v>0.90909090909090906</v>
      </c>
      <c r="AT34" s="126">
        <v>0.59090909090909094</v>
      </c>
    </row>
    <row r="35" spans="1:46" s="24" customFormat="1" ht="12.5" x14ac:dyDescent="0.25">
      <c r="A35" s="22" t="s">
        <v>243</v>
      </c>
      <c r="B35" s="21"/>
      <c r="C35" s="124">
        <v>0.16666666666666699</v>
      </c>
      <c r="D35" s="21"/>
      <c r="E35" s="21" t="s">
        <v>227</v>
      </c>
      <c r="F35" s="21" t="s">
        <v>227</v>
      </c>
      <c r="G35" s="21"/>
      <c r="H35" s="124">
        <v>0.16666666666666699</v>
      </c>
      <c r="I35" s="21"/>
      <c r="J35" s="21" t="s">
        <v>227</v>
      </c>
      <c r="K35" s="21" t="s">
        <v>227</v>
      </c>
      <c r="L35" s="21"/>
      <c r="M35" s="124">
        <v>0.33333333333333331</v>
      </c>
      <c r="N35" s="21"/>
      <c r="O35" s="21" t="s">
        <v>227</v>
      </c>
      <c r="P35" s="21" t="s">
        <v>227</v>
      </c>
      <c r="Q35" s="21"/>
      <c r="R35" s="124">
        <v>0.33333333333333298</v>
      </c>
      <c r="S35" s="124"/>
      <c r="T35" s="21" t="s">
        <v>227</v>
      </c>
      <c r="U35" s="21" t="s">
        <v>227</v>
      </c>
      <c r="V35" s="21"/>
      <c r="W35" s="124">
        <v>0.33333333333333298</v>
      </c>
      <c r="X35" s="124"/>
      <c r="Y35" s="21" t="s">
        <v>227</v>
      </c>
      <c r="Z35" s="21" t="s">
        <v>227</v>
      </c>
      <c r="AA35" s="21"/>
      <c r="AB35" s="124">
        <v>0.61111111111111116</v>
      </c>
      <c r="AC35" s="124"/>
      <c r="AD35" s="21" t="s">
        <v>227</v>
      </c>
      <c r="AE35" s="21" t="s">
        <v>227</v>
      </c>
      <c r="AF35" s="28"/>
      <c r="AG35" s="125">
        <v>0.29166666666666702</v>
      </c>
      <c r="AH35" s="125"/>
      <c r="AI35" s="125" t="s">
        <v>227</v>
      </c>
      <c r="AJ35" s="126" t="s">
        <v>227</v>
      </c>
      <c r="AK35" s="28"/>
      <c r="AL35" s="125">
        <v>0.29166666666666702</v>
      </c>
      <c r="AM35" s="125"/>
      <c r="AN35" s="125" t="s">
        <v>227</v>
      </c>
      <c r="AO35" s="126" t="s">
        <v>227</v>
      </c>
      <c r="AP35" s="28"/>
      <c r="AQ35" s="125">
        <v>0.54166666666666663</v>
      </c>
      <c r="AR35" s="125"/>
      <c r="AS35" s="125"/>
      <c r="AT35" s="126" t="s">
        <v>227</v>
      </c>
    </row>
    <row r="36" spans="1:46" s="24" customFormat="1" ht="12.5" x14ac:dyDescent="0.25">
      <c r="A36" s="22" t="s">
        <v>244</v>
      </c>
      <c r="B36" s="21"/>
      <c r="C36" s="124">
        <v>0.125</v>
      </c>
      <c r="D36" s="21"/>
      <c r="E36" s="21" t="s">
        <v>227</v>
      </c>
      <c r="F36" s="21" t="s">
        <v>227</v>
      </c>
      <c r="G36" s="21"/>
      <c r="H36" s="124">
        <v>0.1875</v>
      </c>
      <c r="I36" s="21"/>
      <c r="J36" s="21" t="s">
        <v>227</v>
      </c>
      <c r="K36" s="21" t="s">
        <v>227</v>
      </c>
      <c r="L36" s="21"/>
      <c r="M36" s="124">
        <v>0.5625</v>
      </c>
      <c r="N36" s="21"/>
      <c r="O36" s="21" t="s">
        <v>227</v>
      </c>
      <c r="P36" s="21" t="s">
        <v>227</v>
      </c>
      <c r="Q36" s="21"/>
      <c r="R36" s="124">
        <v>0.375</v>
      </c>
      <c r="S36" s="124"/>
      <c r="T36" s="21" t="s">
        <v>227</v>
      </c>
      <c r="U36" s="21" t="s">
        <v>227</v>
      </c>
      <c r="V36" s="21"/>
      <c r="W36" s="124">
        <v>0.375</v>
      </c>
      <c r="X36" s="124"/>
      <c r="Y36" s="21" t="s">
        <v>227</v>
      </c>
      <c r="Z36" s="21" t="s">
        <v>227</v>
      </c>
      <c r="AA36" s="21"/>
      <c r="AB36" s="124">
        <v>0.5</v>
      </c>
      <c r="AC36" s="124"/>
      <c r="AD36" s="21" t="s">
        <v>227</v>
      </c>
      <c r="AE36" s="21" t="s">
        <v>227</v>
      </c>
      <c r="AF36" s="28"/>
      <c r="AG36" s="125">
        <v>0.20833333333333301</v>
      </c>
      <c r="AH36" s="125"/>
      <c r="AI36" s="125" t="s">
        <v>227</v>
      </c>
      <c r="AJ36" s="126" t="s">
        <v>227</v>
      </c>
      <c r="AK36" s="28"/>
      <c r="AL36" s="125">
        <v>0.25</v>
      </c>
      <c r="AM36" s="125"/>
      <c r="AN36" s="125" t="s">
        <v>227</v>
      </c>
      <c r="AO36" s="126" t="s">
        <v>227</v>
      </c>
      <c r="AP36" s="28"/>
      <c r="AQ36" s="125">
        <v>0.54166666666666663</v>
      </c>
      <c r="AR36" s="125"/>
      <c r="AS36" s="125"/>
      <c r="AT36" s="126" t="s">
        <v>227</v>
      </c>
    </row>
    <row r="37" spans="1:46" s="24" customFormat="1" ht="12.5" x14ac:dyDescent="0.25">
      <c r="A37" s="22" t="s">
        <v>245</v>
      </c>
      <c r="B37" s="21"/>
      <c r="C37" s="124">
        <v>0.14285714285714299</v>
      </c>
      <c r="D37" s="21"/>
      <c r="E37" s="21" t="s">
        <v>227</v>
      </c>
      <c r="F37" s="21" t="s">
        <v>227</v>
      </c>
      <c r="G37" s="21"/>
      <c r="H37" s="124">
        <v>7.1428571428571397E-2</v>
      </c>
      <c r="I37" s="21"/>
      <c r="J37" s="21" t="s">
        <v>227</v>
      </c>
      <c r="K37" s="21" t="s">
        <v>227</v>
      </c>
      <c r="L37" s="21"/>
      <c r="M37" s="124">
        <v>0.5</v>
      </c>
      <c r="N37" s="21"/>
      <c r="O37" s="21" t="s">
        <v>227</v>
      </c>
      <c r="P37" s="21" t="s">
        <v>227</v>
      </c>
      <c r="Q37" s="21"/>
      <c r="R37" s="124">
        <v>0</v>
      </c>
      <c r="S37" s="124"/>
      <c r="T37" s="21" t="s">
        <v>227</v>
      </c>
      <c r="U37" s="21" t="s">
        <v>227</v>
      </c>
      <c r="V37" s="21"/>
      <c r="W37" s="124">
        <v>0</v>
      </c>
      <c r="X37" s="124"/>
      <c r="Y37" s="21" t="s">
        <v>227</v>
      </c>
      <c r="Z37" s="21" t="s">
        <v>227</v>
      </c>
      <c r="AA37" s="21"/>
      <c r="AB37" s="124">
        <v>0.66666666666666663</v>
      </c>
      <c r="AC37" s="124"/>
      <c r="AD37" s="21" t="s">
        <v>227</v>
      </c>
      <c r="AE37" s="21" t="s">
        <v>227</v>
      </c>
      <c r="AF37" s="28"/>
      <c r="AG37" s="125">
        <v>0.11764705882352899</v>
      </c>
      <c r="AH37" s="125"/>
      <c r="AI37" s="125" t="s">
        <v>227</v>
      </c>
      <c r="AJ37" s="126" t="s">
        <v>227</v>
      </c>
      <c r="AK37" s="28"/>
      <c r="AL37" s="125">
        <v>5.8823529411764698E-2</v>
      </c>
      <c r="AM37" s="125"/>
      <c r="AN37" s="125" t="s">
        <v>227</v>
      </c>
      <c r="AO37" s="126" t="s">
        <v>227</v>
      </c>
      <c r="AP37" s="28"/>
      <c r="AQ37" s="125">
        <v>0.52941176470588236</v>
      </c>
      <c r="AR37" s="125"/>
      <c r="AS37" s="125"/>
      <c r="AT37" s="126" t="s">
        <v>227</v>
      </c>
    </row>
    <row r="38" spans="1:46" s="24" customFormat="1" ht="12.5" x14ac:dyDescent="0.25">
      <c r="A38" s="22" t="s">
        <v>246</v>
      </c>
      <c r="B38" s="21"/>
      <c r="C38" s="124">
        <v>0.33333333333333298</v>
      </c>
      <c r="D38" s="21"/>
      <c r="E38" s="21" t="s">
        <v>227</v>
      </c>
      <c r="F38" s="21" t="s">
        <v>227</v>
      </c>
      <c r="G38" s="21"/>
      <c r="H38" s="124">
        <v>0.33333333333333298</v>
      </c>
      <c r="I38" s="21"/>
      <c r="J38" s="21" t="s">
        <v>227</v>
      </c>
      <c r="K38" s="21" t="s">
        <v>227</v>
      </c>
      <c r="L38" s="21"/>
      <c r="M38" s="124">
        <v>0.33333333333333331</v>
      </c>
      <c r="N38" s="21"/>
      <c r="O38" s="21" t="s">
        <v>227</v>
      </c>
      <c r="P38" s="21" t="s">
        <v>227</v>
      </c>
      <c r="Q38" s="21"/>
      <c r="R38" s="124">
        <v>0</v>
      </c>
      <c r="S38" s="124"/>
      <c r="T38" s="21" t="s">
        <v>227</v>
      </c>
      <c r="U38" s="21" t="s">
        <v>227</v>
      </c>
      <c r="V38" s="21"/>
      <c r="W38" s="124">
        <v>6.25E-2</v>
      </c>
      <c r="X38" s="124"/>
      <c r="Y38" s="21" t="s">
        <v>227</v>
      </c>
      <c r="Z38" s="21" t="s">
        <v>227</v>
      </c>
      <c r="AA38" s="21"/>
      <c r="AB38" s="124">
        <v>0.6428571428571429</v>
      </c>
      <c r="AC38" s="124"/>
      <c r="AD38" s="21" t="s">
        <v>227</v>
      </c>
      <c r="AE38" s="21" t="s">
        <v>227</v>
      </c>
      <c r="AF38" s="28"/>
      <c r="AG38" s="125">
        <v>5.2631578947368397E-2</v>
      </c>
      <c r="AH38" s="125"/>
      <c r="AI38" s="125" t="s">
        <v>227</v>
      </c>
      <c r="AJ38" s="126" t="s">
        <v>227</v>
      </c>
      <c r="AK38" s="28"/>
      <c r="AL38" s="125">
        <v>0.105263157894737</v>
      </c>
      <c r="AM38" s="125"/>
      <c r="AN38" s="125" t="s">
        <v>227</v>
      </c>
      <c r="AO38" s="126" t="s">
        <v>227</v>
      </c>
      <c r="AP38" s="28"/>
      <c r="AQ38" s="125">
        <v>0.58823529411764708</v>
      </c>
      <c r="AR38" s="125"/>
      <c r="AS38" s="125"/>
      <c r="AT38" s="126" t="s">
        <v>227</v>
      </c>
    </row>
    <row r="39" spans="1:46" s="24" customFormat="1" ht="12.5" x14ac:dyDescent="0.25">
      <c r="A39" s="22" t="s">
        <v>247</v>
      </c>
      <c r="B39" s="21"/>
      <c r="C39" s="124">
        <v>0.4</v>
      </c>
      <c r="D39" s="21"/>
      <c r="E39" s="21" t="s">
        <v>227</v>
      </c>
      <c r="F39" s="21" t="s">
        <v>227</v>
      </c>
      <c r="G39" s="21"/>
      <c r="H39" s="124">
        <v>0.6</v>
      </c>
      <c r="I39" s="21"/>
      <c r="J39" s="21" t="s">
        <v>227</v>
      </c>
      <c r="K39" s="21" t="s">
        <v>227</v>
      </c>
      <c r="L39" s="21"/>
      <c r="M39" s="124">
        <v>0.4</v>
      </c>
      <c r="N39" s="21"/>
      <c r="O39" s="21" t="s">
        <v>227</v>
      </c>
      <c r="P39" s="21" t="s">
        <v>227</v>
      </c>
      <c r="Q39" s="21"/>
      <c r="R39" s="124">
        <v>6.25E-2</v>
      </c>
      <c r="S39" s="124"/>
      <c r="T39" s="21" t="s">
        <v>227</v>
      </c>
      <c r="U39" s="21" t="s">
        <v>227</v>
      </c>
      <c r="V39" s="21"/>
      <c r="W39" s="124">
        <v>0.1875</v>
      </c>
      <c r="X39" s="124"/>
      <c r="Y39" s="21" t="s">
        <v>227</v>
      </c>
      <c r="Z39" s="21" t="s">
        <v>227</v>
      </c>
      <c r="AA39" s="21"/>
      <c r="AB39" s="124">
        <v>0.75</v>
      </c>
      <c r="AC39" s="124"/>
      <c r="AD39" s="21" t="s">
        <v>227</v>
      </c>
      <c r="AE39" s="21" t="s">
        <v>227</v>
      </c>
      <c r="AF39" s="28"/>
      <c r="AG39" s="125">
        <v>0.14285714285714299</v>
      </c>
      <c r="AH39" s="125"/>
      <c r="AI39" s="125" t="s">
        <v>227</v>
      </c>
      <c r="AJ39" s="126" t="s">
        <v>227</v>
      </c>
      <c r="AK39" s="28"/>
      <c r="AL39" s="125">
        <v>0.28571428571428598</v>
      </c>
      <c r="AM39" s="125"/>
      <c r="AN39" s="125" t="s">
        <v>227</v>
      </c>
      <c r="AO39" s="126" t="s">
        <v>227</v>
      </c>
      <c r="AP39" s="28"/>
      <c r="AQ39" s="125">
        <v>0.66666666666666663</v>
      </c>
      <c r="AR39" s="125"/>
      <c r="AS39" s="125"/>
      <c r="AT39" s="126" t="s">
        <v>227</v>
      </c>
    </row>
    <row r="40" spans="1:46" s="24" customFormat="1" ht="12.5" x14ac:dyDescent="0.25">
      <c r="A40" s="22" t="s">
        <v>248</v>
      </c>
      <c r="B40" s="21"/>
      <c r="C40" s="124">
        <v>0.25</v>
      </c>
      <c r="D40" s="21"/>
      <c r="E40" s="21" t="s">
        <v>227</v>
      </c>
      <c r="F40" s="21" t="s">
        <v>227</v>
      </c>
      <c r="G40" s="21"/>
      <c r="H40" s="124">
        <v>0.25</v>
      </c>
      <c r="I40" s="21"/>
      <c r="J40" s="21" t="s">
        <v>227</v>
      </c>
      <c r="K40" s="21" t="s">
        <v>227</v>
      </c>
      <c r="L40" s="21"/>
      <c r="M40" s="124">
        <v>0.5</v>
      </c>
      <c r="N40" s="21"/>
      <c r="O40" s="21" t="s">
        <v>227</v>
      </c>
      <c r="P40" s="21" t="s">
        <v>227</v>
      </c>
      <c r="Q40" s="21"/>
      <c r="R40" s="124">
        <v>0.148148148148148</v>
      </c>
      <c r="S40" s="124"/>
      <c r="T40" s="21" t="s">
        <v>227</v>
      </c>
      <c r="U40" s="21" t="s">
        <v>227</v>
      </c>
      <c r="V40" s="21"/>
      <c r="W40" s="124">
        <v>0.148148148148148</v>
      </c>
      <c r="X40" s="124"/>
      <c r="Y40" s="21" t="s">
        <v>227</v>
      </c>
      <c r="Z40" s="21" t="s">
        <v>227</v>
      </c>
      <c r="AA40" s="21"/>
      <c r="AB40" s="124">
        <v>0.59259259259259256</v>
      </c>
      <c r="AC40" s="124"/>
      <c r="AD40" s="21" t="s">
        <v>227</v>
      </c>
      <c r="AE40" s="21" t="s">
        <v>227</v>
      </c>
      <c r="AF40" s="28"/>
      <c r="AG40" s="125">
        <v>0.16129032258064499</v>
      </c>
      <c r="AH40" s="125"/>
      <c r="AI40" s="125" t="s">
        <v>227</v>
      </c>
      <c r="AJ40" s="126" t="s">
        <v>227</v>
      </c>
      <c r="AK40" s="28"/>
      <c r="AL40" s="125">
        <v>0.16129032258064499</v>
      </c>
      <c r="AM40" s="125"/>
      <c r="AN40" s="125" t="s">
        <v>227</v>
      </c>
      <c r="AO40" s="126" t="s">
        <v>227</v>
      </c>
      <c r="AP40" s="28"/>
      <c r="AQ40" s="125">
        <v>0.58064516129032262</v>
      </c>
      <c r="AR40" s="125"/>
      <c r="AS40" s="125"/>
      <c r="AT40" s="126" t="s">
        <v>227</v>
      </c>
    </row>
    <row r="41" spans="1:46" s="24" customFormat="1" ht="12.5" x14ac:dyDescent="0.25">
      <c r="A41" s="22" t="s">
        <v>249</v>
      </c>
      <c r="B41" s="21"/>
      <c r="C41" s="124">
        <v>0.17647058823529399</v>
      </c>
      <c r="D41" s="21">
        <v>0.29850746268656703</v>
      </c>
      <c r="E41" s="21" t="s">
        <v>227</v>
      </c>
      <c r="F41" s="21" t="s">
        <v>227</v>
      </c>
      <c r="G41" s="21"/>
      <c r="H41" s="124">
        <v>0.17647058823529399</v>
      </c>
      <c r="I41" s="21">
        <v>0.238805970149254</v>
      </c>
      <c r="J41" s="21" t="s">
        <v>227</v>
      </c>
      <c r="K41" s="21" t="s">
        <v>227</v>
      </c>
      <c r="L41" s="21"/>
      <c r="M41" s="124">
        <v>0.82352941176470584</v>
      </c>
      <c r="N41" s="21">
        <v>0.62686567164179108</v>
      </c>
      <c r="O41" s="21" t="s">
        <v>227</v>
      </c>
      <c r="P41" s="21" t="s">
        <v>227</v>
      </c>
      <c r="Q41" s="21"/>
      <c r="R41" s="124">
        <v>0.33333333333333298</v>
      </c>
      <c r="S41" s="124">
        <v>0.28888888888888897</v>
      </c>
      <c r="T41" s="21" t="s">
        <v>227</v>
      </c>
      <c r="U41" s="21" t="s">
        <v>227</v>
      </c>
      <c r="V41" s="21"/>
      <c r="W41" s="124">
        <v>0.5</v>
      </c>
      <c r="X41" s="124">
        <v>0.32222222222222202</v>
      </c>
      <c r="Y41" s="21" t="s">
        <v>227</v>
      </c>
      <c r="Z41" s="21" t="s">
        <v>227</v>
      </c>
      <c r="AA41" s="21"/>
      <c r="AB41" s="124">
        <v>0.16666666666666666</v>
      </c>
      <c r="AC41" s="124">
        <v>0.55555555555555558</v>
      </c>
      <c r="AD41" s="21" t="s">
        <v>227</v>
      </c>
      <c r="AE41" s="21" t="s">
        <v>227</v>
      </c>
      <c r="AF41" s="28"/>
      <c r="AG41" s="125">
        <v>0.217391304347826</v>
      </c>
      <c r="AH41" s="125">
        <v>0.29299363057324801</v>
      </c>
      <c r="AI41" s="125" t="s">
        <v>227</v>
      </c>
      <c r="AJ41" s="126" t="s">
        <v>227</v>
      </c>
      <c r="AK41" s="28"/>
      <c r="AL41" s="125">
        <v>0.26086956521739102</v>
      </c>
      <c r="AM41" s="125">
        <v>0.28662420382165599</v>
      </c>
      <c r="AN41" s="125" t="s">
        <v>227</v>
      </c>
      <c r="AO41" s="126" t="s">
        <v>227</v>
      </c>
      <c r="AP41" s="28"/>
      <c r="AQ41" s="125">
        <v>0.65217391304347827</v>
      </c>
      <c r="AR41" s="125">
        <v>0.5859872611464968</v>
      </c>
      <c r="AS41" s="125"/>
      <c r="AT41" s="126" t="s">
        <v>227</v>
      </c>
    </row>
    <row r="42" spans="1:46" s="24" customFormat="1" ht="12.5" x14ac:dyDescent="0.25">
      <c r="A42" s="22" t="s">
        <v>250</v>
      </c>
      <c r="B42" s="124">
        <v>0.234375</v>
      </c>
      <c r="C42" s="124">
        <v>0.2</v>
      </c>
      <c r="D42" s="124">
        <v>0.1</v>
      </c>
      <c r="E42" s="124">
        <v>0.17283950617284</v>
      </c>
      <c r="F42" s="124">
        <v>7.8651685393258397E-2</v>
      </c>
      <c r="G42" s="124">
        <v>0.3125</v>
      </c>
      <c r="H42" s="124">
        <v>0</v>
      </c>
      <c r="I42" s="124">
        <v>0</v>
      </c>
      <c r="J42" s="124">
        <v>0.19753086419753099</v>
      </c>
      <c r="K42" s="124">
        <v>7.8651685393258397E-2</v>
      </c>
      <c r="L42" s="21">
        <v>0.5714285714285714</v>
      </c>
      <c r="M42" s="124">
        <v>0.8</v>
      </c>
      <c r="N42" s="124">
        <v>0.7142857142857143</v>
      </c>
      <c r="O42" s="124">
        <v>0.62962962962962965</v>
      </c>
      <c r="P42" s="124">
        <v>0.70930232558139539</v>
      </c>
      <c r="Q42" s="124">
        <v>0.24637681159420299</v>
      </c>
      <c r="R42" s="124">
        <v>0.16666666666666699</v>
      </c>
      <c r="S42" s="124">
        <v>0.1</v>
      </c>
      <c r="T42" s="124">
        <v>0.209677419354839</v>
      </c>
      <c r="U42" s="124">
        <v>0.19791666666666699</v>
      </c>
      <c r="V42" s="124">
        <v>0.26086956521739102</v>
      </c>
      <c r="W42" s="124">
        <v>0.16666666666666699</v>
      </c>
      <c r="X42" s="124">
        <v>0.1</v>
      </c>
      <c r="Y42" s="124">
        <v>0.25806451612903197</v>
      </c>
      <c r="Z42" s="124">
        <v>0.16666666666666699</v>
      </c>
      <c r="AA42" s="21">
        <v>0.59420289855072461</v>
      </c>
      <c r="AB42" s="124">
        <v>0.83333333333333337</v>
      </c>
      <c r="AC42" s="124">
        <v>0.9</v>
      </c>
      <c r="AD42" s="124">
        <v>0.4838709677419355</v>
      </c>
      <c r="AE42" s="124">
        <v>0.65263157894736845</v>
      </c>
      <c r="AF42" s="125">
        <v>0.24060150375939801</v>
      </c>
      <c r="AG42" s="125">
        <v>0.18181818181818199</v>
      </c>
      <c r="AH42" s="125">
        <v>0.1</v>
      </c>
      <c r="AI42" s="125">
        <v>0.19512195121951201</v>
      </c>
      <c r="AJ42" s="126">
        <v>0.14054054054054099</v>
      </c>
      <c r="AK42" s="125">
        <v>0.28571428571428598</v>
      </c>
      <c r="AL42" s="125">
        <v>9.0909090909090898E-2</v>
      </c>
      <c r="AM42" s="125">
        <v>0.05</v>
      </c>
      <c r="AN42" s="125">
        <v>0.23414634146341501</v>
      </c>
      <c r="AO42" s="126">
        <v>0.124324324324324</v>
      </c>
      <c r="AP42" s="28">
        <v>0.58333333333333337</v>
      </c>
      <c r="AQ42" s="125">
        <v>0.81818181818181823</v>
      </c>
      <c r="AR42" s="125">
        <v>0.82352941176470584</v>
      </c>
      <c r="AS42" s="125">
        <v>0.54679802955665024</v>
      </c>
      <c r="AT42" s="126">
        <v>0.6795580110497238</v>
      </c>
    </row>
    <row r="43" spans="1:46" s="24" customFormat="1" ht="12.5" x14ac:dyDescent="0.25">
      <c r="A43" s="22" t="s">
        <v>251</v>
      </c>
      <c r="B43" s="124">
        <v>0</v>
      </c>
      <c r="C43" s="124">
        <v>0.16666666666666699</v>
      </c>
      <c r="D43" s="124">
        <v>0</v>
      </c>
      <c r="E43" s="124">
        <v>0</v>
      </c>
      <c r="F43" s="124">
        <v>0.375</v>
      </c>
      <c r="G43" s="124">
        <v>0</v>
      </c>
      <c r="H43" s="124">
        <v>0</v>
      </c>
      <c r="I43" s="124">
        <v>0</v>
      </c>
      <c r="J43" s="124">
        <v>0</v>
      </c>
      <c r="K43" s="124">
        <v>0.5</v>
      </c>
      <c r="L43" s="21">
        <v>0.5</v>
      </c>
      <c r="M43" s="124">
        <v>0.75</v>
      </c>
      <c r="N43" s="124">
        <v>1</v>
      </c>
      <c r="O43" s="124">
        <v>0.66666666666666663</v>
      </c>
      <c r="P43" s="124">
        <v>0.125</v>
      </c>
      <c r="Q43" s="124">
        <v>0.16666666666666699</v>
      </c>
      <c r="R43" s="124">
        <v>9.0909090909090898E-2</v>
      </c>
      <c r="S43" s="124">
        <v>0.232876712328767</v>
      </c>
      <c r="T43" s="124">
        <v>8.3333333333333301E-2</v>
      </c>
      <c r="U43" s="124">
        <v>0.14285714285714299</v>
      </c>
      <c r="V43" s="124">
        <v>0.16666666666666699</v>
      </c>
      <c r="W43" s="124">
        <v>9.0909090909090898E-2</v>
      </c>
      <c r="X43" s="124">
        <v>0.13698630136986301</v>
      </c>
      <c r="Y43" s="124">
        <v>0.25</v>
      </c>
      <c r="Z43" s="124">
        <v>9.5238095238095205E-2</v>
      </c>
      <c r="AA43" s="21">
        <v>0.625</v>
      </c>
      <c r="AB43" s="124">
        <v>0.75</v>
      </c>
      <c r="AC43" s="124">
        <v>0.82191780821917804</v>
      </c>
      <c r="AD43" s="124">
        <v>0.41666666666666669</v>
      </c>
      <c r="AE43" s="124">
        <v>0.7142857142857143</v>
      </c>
      <c r="AF43" s="125">
        <v>0.11764705882352899</v>
      </c>
      <c r="AG43" s="125">
        <v>0.11764705882352899</v>
      </c>
      <c r="AH43" s="125">
        <v>0.22077922077922099</v>
      </c>
      <c r="AI43" s="125">
        <v>6.6666666666666693E-2</v>
      </c>
      <c r="AJ43" s="126">
        <v>0.20689655172413801</v>
      </c>
      <c r="AK43" s="125">
        <v>0.11764705882352899</v>
      </c>
      <c r="AL43" s="125">
        <v>5.8823529411764698E-2</v>
      </c>
      <c r="AM43" s="125">
        <v>0.12987012987013</v>
      </c>
      <c r="AN43" s="125">
        <v>0.2</v>
      </c>
      <c r="AO43" s="126">
        <v>0.20689655172413801</v>
      </c>
      <c r="AP43" s="28">
        <v>0.58333333333333337</v>
      </c>
      <c r="AQ43" s="125">
        <v>0.75</v>
      </c>
      <c r="AR43" s="125">
        <v>0.83116883116883122</v>
      </c>
      <c r="AS43" s="125">
        <v>0.63636363636363635</v>
      </c>
      <c r="AT43" s="126">
        <v>0.55172413793103448</v>
      </c>
    </row>
    <row r="44" spans="1:46" s="24" customFormat="1" ht="12.5" x14ac:dyDescent="0.25">
      <c r="A44" s="22" t="s">
        <v>252</v>
      </c>
      <c r="B44" s="124">
        <v>0.25</v>
      </c>
      <c r="C44" s="124">
        <v>0</v>
      </c>
      <c r="D44" s="124">
        <v>0.33333333333333298</v>
      </c>
      <c r="E44" s="124">
        <v>0.33333333333333298</v>
      </c>
      <c r="F44" s="124">
        <v>0.375</v>
      </c>
      <c r="G44" s="124">
        <v>0.25</v>
      </c>
      <c r="H44" s="124">
        <v>0</v>
      </c>
      <c r="I44" s="124">
        <v>0.22222222222222199</v>
      </c>
      <c r="J44" s="124">
        <v>0.33333333333333298</v>
      </c>
      <c r="K44" s="124">
        <v>0.375</v>
      </c>
      <c r="L44" s="21">
        <v>0.75</v>
      </c>
      <c r="M44" s="124"/>
      <c r="N44" s="124">
        <v>0.88888888888888884</v>
      </c>
      <c r="O44" s="124">
        <v>0.5</v>
      </c>
      <c r="P44" s="124">
        <v>0.75</v>
      </c>
      <c r="Q44" s="124">
        <v>0.102564102564103</v>
      </c>
      <c r="R44" s="124">
        <v>0.17499999999999999</v>
      </c>
      <c r="S44" s="124">
        <v>0.42857142857142899</v>
      </c>
      <c r="T44" s="124">
        <v>0.25490196078431399</v>
      </c>
      <c r="U44" s="124">
        <v>0.146341463414634</v>
      </c>
      <c r="V44" s="124">
        <v>7.69230769230769E-2</v>
      </c>
      <c r="W44" s="124">
        <v>7.4999999999999997E-2</v>
      </c>
      <c r="X44" s="124">
        <v>0.14285714285714299</v>
      </c>
      <c r="Y44" s="124">
        <v>0.25490196078431399</v>
      </c>
      <c r="Z44" s="124">
        <v>0.17073170731707299</v>
      </c>
      <c r="AA44" s="21">
        <v>0.70270270270270274</v>
      </c>
      <c r="AB44" s="124">
        <v>0.52500000000000002</v>
      </c>
      <c r="AC44" s="124">
        <v>0.8571428571428571</v>
      </c>
      <c r="AD44" s="124">
        <v>0.6470588235294118</v>
      </c>
      <c r="AE44" s="124">
        <v>0.80487804878048785</v>
      </c>
      <c r="AF44" s="125">
        <v>0.116279069767442</v>
      </c>
      <c r="AG44" s="125">
        <v>0.17499999999999999</v>
      </c>
      <c r="AH44" s="125">
        <v>0.375</v>
      </c>
      <c r="AI44" s="125">
        <v>0.26315789473684198</v>
      </c>
      <c r="AJ44" s="126">
        <v>0.16666666666666699</v>
      </c>
      <c r="AK44" s="125">
        <v>9.3023255813953501E-2</v>
      </c>
      <c r="AL44" s="125">
        <v>7.4999999999999997E-2</v>
      </c>
      <c r="AM44" s="125">
        <v>0.1875</v>
      </c>
      <c r="AN44" s="125">
        <v>0.26315789473684198</v>
      </c>
      <c r="AO44" s="126">
        <v>0.18888888888888899</v>
      </c>
      <c r="AP44" s="28">
        <v>0.70731707317073167</v>
      </c>
      <c r="AQ44" s="125">
        <v>0.52500000000000002</v>
      </c>
      <c r="AR44" s="125">
        <v>0.875</v>
      </c>
      <c r="AS44" s="125">
        <v>0.63157894736842102</v>
      </c>
      <c r="AT44" s="126">
        <v>0.8</v>
      </c>
    </row>
    <row r="45" spans="1:46" s="24" customFormat="1" ht="12.5" x14ac:dyDescent="0.25">
      <c r="A45" s="22" t="s">
        <v>253</v>
      </c>
      <c r="B45" s="124"/>
      <c r="C45" s="124">
        <v>0</v>
      </c>
      <c r="D45" s="124">
        <v>0.75</v>
      </c>
      <c r="E45" s="124">
        <v>0.230769230769231</v>
      </c>
      <c r="F45" s="124">
        <v>9.0909090909090898E-2</v>
      </c>
      <c r="G45" s="124"/>
      <c r="H45" s="124">
        <v>0</v>
      </c>
      <c r="I45" s="124">
        <v>0.5</v>
      </c>
      <c r="J45" s="124">
        <v>7.69230769230769E-2</v>
      </c>
      <c r="K45" s="124">
        <v>9.0909090909090898E-2</v>
      </c>
      <c r="L45" s="21"/>
      <c r="M45" s="124">
        <v>0.8</v>
      </c>
      <c r="N45" s="124">
        <v>0.5</v>
      </c>
      <c r="O45" s="124">
        <v>0.84615384615384615</v>
      </c>
      <c r="P45" s="124">
        <v>0.45454545454545453</v>
      </c>
      <c r="Q45" s="124"/>
      <c r="R45" s="124">
        <v>0</v>
      </c>
      <c r="S45" s="124">
        <v>0.33333333333333298</v>
      </c>
      <c r="T45" s="124">
        <v>0</v>
      </c>
      <c r="U45" s="124">
        <v>0</v>
      </c>
      <c r="V45" s="124"/>
      <c r="W45" s="124">
        <v>0</v>
      </c>
      <c r="X45" s="124">
        <v>5.5555555555555601E-2</v>
      </c>
      <c r="Y45" s="124">
        <v>0</v>
      </c>
      <c r="Z45" s="124">
        <v>0</v>
      </c>
      <c r="AA45" s="21"/>
      <c r="AB45" s="124"/>
      <c r="AC45" s="124">
        <v>0.94444444444444442</v>
      </c>
      <c r="AD45" s="124">
        <v>1</v>
      </c>
      <c r="AE45" s="124">
        <v>0.5</v>
      </c>
      <c r="AF45" s="125"/>
      <c r="AG45" s="125">
        <v>0</v>
      </c>
      <c r="AH45" s="125">
        <v>0.40909090909090901</v>
      </c>
      <c r="AI45" s="125">
        <v>0.214285714285714</v>
      </c>
      <c r="AJ45" s="126">
        <v>5.2631578947368397E-2</v>
      </c>
      <c r="AK45" s="125"/>
      <c r="AL45" s="125">
        <v>0</v>
      </c>
      <c r="AM45" s="125">
        <v>0.13636363636363599</v>
      </c>
      <c r="AN45" s="125">
        <v>7.1428571428571397E-2</v>
      </c>
      <c r="AO45" s="126">
        <v>5.2631578947368397E-2</v>
      </c>
      <c r="AP45" s="28"/>
      <c r="AQ45" s="125">
        <v>0.8</v>
      </c>
      <c r="AR45" s="125">
        <v>0.86363636363636365</v>
      </c>
      <c r="AS45" s="125">
        <v>0.8571428571428571</v>
      </c>
      <c r="AT45" s="126">
        <v>0.47368421052631576</v>
      </c>
    </row>
    <row r="46" spans="1:46" s="24" customFormat="1" ht="12.5" x14ac:dyDescent="0.25">
      <c r="A46" s="22" t="s">
        <v>254</v>
      </c>
      <c r="B46" s="124"/>
      <c r="C46" s="124">
        <v>0</v>
      </c>
      <c r="D46" s="124">
        <v>0</v>
      </c>
      <c r="E46" s="124">
        <v>0</v>
      </c>
      <c r="F46" s="124">
        <v>0</v>
      </c>
      <c r="G46" s="124"/>
      <c r="H46" s="124">
        <v>0</v>
      </c>
      <c r="I46" s="124">
        <v>0</v>
      </c>
      <c r="J46" s="124">
        <v>0</v>
      </c>
      <c r="K46" s="124">
        <v>0</v>
      </c>
      <c r="L46" s="21"/>
      <c r="M46" s="124">
        <v>1</v>
      </c>
      <c r="N46" s="124">
        <v>1</v>
      </c>
      <c r="O46" s="124">
        <v>1</v>
      </c>
      <c r="P46" s="124">
        <v>0.5</v>
      </c>
      <c r="Q46" s="124"/>
      <c r="R46" s="124">
        <v>0.11111111111111099</v>
      </c>
      <c r="S46" s="124">
        <v>0.5</v>
      </c>
      <c r="T46" s="124">
        <v>7.1428571428571397E-2</v>
      </c>
      <c r="U46" s="124">
        <v>8.6956521739130405E-2</v>
      </c>
      <c r="V46" s="124"/>
      <c r="W46" s="124">
        <v>0</v>
      </c>
      <c r="X46" s="124">
        <v>0.375</v>
      </c>
      <c r="Y46" s="124">
        <v>7.1428571428571397E-2</v>
      </c>
      <c r="Z46" s="124">
        <v>0.13043478260869601</v>
      </c>
      <c r="AA46" s="21"/>
      <c r="AB46" s="124">
        <v>1</v>
      </c>
      <c r="AC46" s="124">
        <v>0.75</v>
      </c>
      <c r="AD46" s="124">
        <v>0.8571428571428571</v>
      </c>
      <c r="AE46" s="124">
        <v>0.78260869565217395</v>
      </c>
      <c r="AF46" s="125"/>
      <c r="AG46" s="125">
        <v>9.5238095238095205E-2</v>
      </c>
      <c r="AH46" s="125">
        <v>0.44444444444444398</v>
      </c>
      <c r="AI46" s="125">
        <v>4.5454545454545497E-2</v>
      </c>
      <c r="AJ46" s="126">
        <v>0.08</v>
      </c>
      <c r="AK46" s="125"/>
      <c r="AL46" s="125">
        <v>0</v>
      </c>
      <c r="AM46" s="125">
        <v>0.33333333333333298</v>
      </c>
      <c r="AN46" s="125">
        <v>4.5454545454545497E-2</v>
      </c>
      <c r="AO46" s="126">
        <v>0.12</v>
      </c>
      <c r="AP46" s="28"/>
      <c r="AQ46" s="125">
        <v>1</v>
      </c>
      <c r="AR46" s="125">
        <v>0.77777777777777779</v>
      </c>
      <c r="AS46" s="125">
        <v>0.90909090909090906</v>
      </c>
      <c r="AT46" s="126">
        <v>0.76</v>
      </c>
    </row>
    <row r="47" spans="1:46" s="24" customFormat="1" ht="12.5" x14ac:dyDescent="0.25">
      <c r="A47" s="22" t="s">
        <v>255</v>
      </c>
      <c r="B47" s="124"/>
      <c r="C47" s="124">
        <v>0.33333333333333298</v>
      </c>
      <c r="D47" s="124">
        <v>0</v>
      </c>
      <c r="E47" s="124">
        <v>0</v>
      </c>
      <c r="F47" s="124">
        <v>0</v>
      </c>
      <c r="G47" s="124"/>
      <c r="H47" s="124">
        <v>0.33333333333333298</v>
      </c>
      <c r="I47" s="124">
        <v>0</v>
      </c>
      <c r="J47" s="124">
        <v>0</v>
      </c>
      <c r="K47" s="124">
        <v>0</v>
      </c>
      <c r="L47" s="21"/>
      <c r="M47" s="124">
        <v>0.33333333333333331</v>
      </c>
      <c r="N47" s="124">
        <v>0</v>
      </c>
      <c r="O47" s="124">
        <v>0</v>
      </c>
      <c r="P47" s="124">
        <v>0</v>
      </c>
      <c r="Q47" s="124"/>
      <c r="R47" s="124">
        <v>1</v>
      </c>
      <c r="S47" s="124">
        <v>0</v>
      </c>
      <c r="T47" s="124">
        <v>0</v>
      </c>
      <c r="U47" s="124">
        <v>0.125</v>
      </c>
      <c r="V47" s="124"/>
      <c r="W47" s="124">
        <v>1</v>
      </c>
      <c r="X47" s="124">
        <v>1</v>
      </c>
      <c r="Y47" s="124">
        <v>0.28571428571428598</v>
      </c>
      <c r="Z47" s="124">
        <v>0</v>
      </c>
      <c r="AA47" s="21"/>
      <c r="AB47" s="124">
        <v>0</v>
      </c>
      <c r="AC47" s="124">
        <v>1</v>
      </c>
      <c r="AD47" s="124">
        <v>0.5714285714285714</v>
      </c>
      <c r="AE47" s="124">
        <v>1</v>
      </c>
      <c r="AF47" s="125"/>
      <c r="AG47" s="125">
        <v>0.5</v>
      </c>
      <c r="AH47" s="125">
        <v>0</v>
      </c>
      <c r="AI47" s="125">
        <v>0</v>
      </c>
      <c r="AJ47" s="126">
        <v>0.11111111111111099</v>
      </c>
      <c r="AK47" s="125"/>
      <c r="AL47" s="125">
        <v>0.5</v>
      </c>
      <c r="AM47" s="125">
        <v>0.5</v>
      </c>
      <c r="AN47" s="125">
        <v>0.28571428571428598</v>
      </c>
      <c r="AO47" s="126">
        <v>0</v>
      </c>
      <c r="AP47" s="28"/>
      <c r="AQ47" s="125">
        <v>0.25</v>
      </c>
      <c r="AR47" s="125">
        <v>0.5</v>
      </c>
      <c r="AS47" s="125">
        <v>0.66666666666666663</v>
      </c>
      <c r="AT47" s="126">
        <v>1</v>
      </c>
    </row>
    <row r="48" spans="1:46" s="24" customFormat="1" ht="12.5" x14ac:dyDescent="0.25">
      <c r="A48" s="22" t="s">
        <v>256</v>
      </c>
      <c r="B48" s="124"/>
      <c r="C48" s="124"/>
      <c r="D48" s="124">
        <v>0.28571428571428598</v>
      </c>
      <c r="E48" s="124">
        <v>0</v>
      </c>
      <c r="F48" s="124">
        <v>0.25</v>
      </c>
      <c r="G48" s="124"/>
      <c r="H48" s="124"/>
      <c r="I48" s="124">
        <v>0.28571428571428598</v>
      </c>
      <c r="J48" s="124">
        <v>0</v>
      </c>
      <c r="K48" s="124">
        <v>0.25</v>
      </c>
      <c r="L48" s="21"/>
      <c r="M48" s="124"/>
      <c r="N48" s="124">
        <v>0.7142857142857143</v>
      </c>
      <c r="O48" s="124">
        <v>1</v>
      </c>
      <c r="P48" s="124">
        <v>0.75</v>
      </c>
      <c r="Q48" s="124"/>
      <c r="R48" s="124"/>
      <c r="S48" s="124">
        <v>0.18181818181818199</v>
      </c>
      <c r="T48" s="124">
        <v>0.14285714285714299</v>
      </c>
      <c r="U48" s="124">
        <v>0.107142857142857</v>
      </c>
      <c r="V48" s="124"/>
      <c r="W48" s="124"/>
      <c r="X48" s="124">
        <v>0.22727272727272699</v>
      </c>
      <c r="Y48" s="124">
        <v>0.42857142857142899</v>
      </c>
      <c r="Z48" s="124">
        <v>0.214285714285714</v>
      </c>
      <c r="AA48" s="21"/>
      <c r="AB48" s="124"/>
      <c r="AC48" s="124">
        <v>0.77272727272727271</v>
      </c>
      <c r="AD48" s="124">
        <v>0.42857142857142855</v>
      </c>
      <c r="AE48" s="124">
        <v>0.6785714285714286</v>
      </c>
      <c r="AF48" s="125"/>
      <c r="AG48" s="125"/>
      <c r="AH48" s="125">
        <v>0.20689655172413801</v>
      </c>
      <c r="AI48" s="125">
        <v>0.11111111111111099</v>
      </c>
      <c r="AJ48" s="126">
        <v>0.125</v>
      </c>
      <c r="AK48" s="125"/>
      <c r="AL48" s="125"/>
      <c r="AM48" s="125">
        <v>0.24137931034482801</v>
      </c>
      <c r="AN48" s="125">
        <v>0.33333333333333298</v>
      </c>
      <c r="AO48" s="126">
        <v>0.21875</v>
      </c>
      <c r="AP48" s="28"/>
      <c r="AQ48" s="125"/>
      <c r="AR48" s="125">
        <v>0.75862068965517238</v>
      </c>
      <c r="AS48" s="125">
        <v>0.55555555555555558</v>
      </c>
      <c r="AT48" s="126">
        <v>0.6875</v>
      </c>
    </row>
    <row r="49" spans="1:46" s="24" customFormat="1" ht="21" x14ac:dyDescent="0.25">
      <c r="A49" s="22" t="s">
        <v>257</v>
      </c>
      <c r="B49" s="124"/>
      <c r="C49" s="124"/>
      <c r="D49" s="124"/>
      <c r="E49" s="124">
        <v>0</v>
      </c>
      <c r="F49" s="124">
        <v>0</v>
      </c>
      <c r="G49" s="124"/>
      <c r="H49" s="124"/>
      <c r="I49" s="124"/>
      <c r="J49" s="124">
        <v>0</v>
      </c>
      <c r="K49" s="124">
        <v>0</v>
      </c>
      <c r="L49" s="21"/>
      <c r="M49" s="124"/>
      <c r="N49" s="124"/>
      <c r="O49" s="124">
        <v>0.75</v>
      </c>
      <c r="P49" s="124">
        <v>1</v>
      </c>
      <c r="Q49" s="124"/>
      <c r="R49" s="124"/>
      <c r="S49" s="124"/>
      <c r="T49" s="124">
        <v>0.4</v>
      </c>
      <c r="U49" s="124">
        <v>6.25E-2</v>
      </c>
      <c r="V49" s="124"/>
      <c r="W49" s="124"/>
      <c r="X49" s="124"/>
      <c r="Y49" s="124">
        <v>0.2</v>
      </c>
      <c r="Z49" s="124">
        <v>6.25E-2</v>
      </c>
      <c r="AA49" s="21"/>
      <c r="AB49" s="124"/>
      <c r="AC49" s="124"/>
      <c r="AD49" s="124">
        <v>0.7</v>
      </c>
      <c r="AE49" s="124">
        <v>0.7142857142857143</v>
      </c>
      <c r="AF49" s="125"/>
      <c r="AG49" s="125"/>
      <c r="AH49" s="125"/>
      <c r="AI49" s="125">
        <v>0.28571428571428598</v>
      </c>
      <c r="AJ49" s="126">
        <v>5.2631578947368397E-2</v>
      </c>
      <c r="AK49" s="125"/>
      <c r="AL49" s="125"/>
      <c r="AM49" s="125"/>
      <c r="AN49" s="125">
        <v>0.14285714285714299</v>
      </c>
      <c r="AO49" s="126">
        <v>5.2631578947368397E-2</v>
      </c>
      <c r="AP49" s="28"/>
      <c r="AQ49" s="125"/>
      <c r="AR49" s="125"/>
      <c r="AS49" s="125">
        <v>0.7142857142857143</v>
      </c>
      <c r="AT49" s="126">
        <v>0.75</v>
      </c>
    </row>
    <row r="50" spans="1:46" s="24" customFormat="1" ht="12.5" x14ac:dyDescent="0.25">
      <c r="A50" s="22" t="s">
        <v>258</v>
      </c>
      <c r="B50" s="124"/>
      <c r="C50" s="124"/>
      <c r="D50" s="124"/>
      <c r="E50" s="124">
        <v>0</v>
      </c>
      <c r="F50" s="124">
        <v>0</v>
      </c>
      <c r="G50" s="124"/>
      <c r="H50" s="124"/>
      <c r="I50" s="124"/>
      <c r="J50" s="124">
        <v>0</v>
      </c>
      <c r="K50" s="124">
        <v>0</v>
      </c>
      <c r="L50" s="21"/>
      <c r="M50" s="124"/>
      <c r="N50" s="124"/>
      <c r="O50" s="124">
        <v>0.33333333333333331</v>
      </c>
      <c r="P50" s="124">
        <v>0.5</v>
      </c>
      <c r="Q50" s="124"/>
      <c r="R50" s="124"/>
      <c r="S50" s="124"/>
      <c r="T50" s="124">
        <v>0</v>
      </c>
      <c r="U50" s="124">
        <v>0</v>
      </c>
      <c r="V50" s="124"/>
      <c r="W50" s="124"/>
      <c r="X50" s="124"/>
      <c r="Y50" s="124">
        <v>0</v>
      </c>
      <c r="Z50" s="124">
        <v>0.25</v>
      </c>
      <c r="AA50" s="21"/>
      <c r="AB50" s="124"/>
      <c r="AC50" s="124"/>
      <c r="AD50" s="124">
        <v>1</v>
      </c>
      <c r="AE50" s="124">
        <v>1</v>
      </c>
      <c r="AF50" s="125"/>
      <c r="AG50" s="125"/>
      <c r="AH50" s="125"/>
      <c r="AI50" s="125">
        <v>0</v>
      </c>
      <c r="AJ50" s="126">
        <v>0</v>
      </c>
      <c r="AK50" s="125"/>
      <c r="AL50" s="125"/>
      <c r="AM50" s="125"/>
      <c r="AN50" s="125">
        <v>0</v>
      </c>
      <c r="AO50" s="126">
        <v>0.14285714285714299</v>
      </c>
      <c r="AP50" s="28"/>
      <c r="AQ50" s="125"/>
      <c r="AR50" s="125"/>
      <c r="AS50" s="125">
        <v>0.75</v>
      </c>
      <c r="AT50" s="126">
        <v>0.83333333333333337</v>
      </c>
    </row>
    <row r="51" spans="1:46" s="24" customFormat="1" ht="31.5" x14ac:dyDescent="0.25">
      <c r="A51" s="22" t="s">
        <v>259</v>
      </c>
      <c r="B51" s="124"/>
      <c r="C51" s="124"/>
      <c r="D51" s="124">
        <v>0.14285714285714299</v>
      </c>
      <c r="E51" s="124">
        <v>0.14285714285714299</v>
      </c>
      <c r="F51" s="124">
        <v>0.25</v>
      </c>
      <c r="G51" s="124"/>
      <c r="H51" s="124"/>
      <c r="I51" s="124">
        <v>0</v>
      </c>
      <c r="J51" s="124">
        <v>0.28571428571428598</v>
      </c>
      <c r="K51" s="124">
        <v>0.25</v>
      </c>
      <c r="L51" s="21"/>
      <c r="M51" s="124"/>
      <c r="N51" s="124">
        <v>1</v>
      </c>
      <c r="O51" s="124">
        <v>0.42857142857142855</v>
      </c>
      <c r="P51" s="124">
        <v>0.5</v>
      </c>
      <c r="Q51" s="124"/>
      <c r="R51" s="124"/>
      <c r="S51" s="124">
        <v>0</v>
      </c>
      <c r="T51" s="124">
        <v>0.66666666666666696</v>
      </c>
      <c r="U51" s="124">
        <v>0</v>
      </c>
      <c r="V51" s="124"/>
      <c r="W51" s="124"/>
      <c r="X51" s="124">
        <v>0</v>
      </c>
      <c r="Y51" s="124">
        <v>0.66666666666666696</v>
      </c>
      <c r="Z51" s="124">
        <v>0</v>
      </c>
      <c r="AA51" s="21"/>
      <c r="AB51" s="124"/>
      <c r="AC51" s="124"/>
      <c r="AD51" s="124">
        <v>0.33333333333333331</v>
      </c>
      <c r="AE51" s="124">
        <v>1</v>
      </c>
      <c r="AF51" s="125"/>
      <c r="AG51" s="125"/>
      <c r="AH51" s="125">
        <v>0.14285714285714299</v>
      </c>
      <c r="AI51" s="125">
        <v>0.3</v>
      </c>
      <c r="AJ51" s="126">
        <v>0.2</v>
      </c>
      <c r="AK51" s="125"/>
      <c r="AL51" s="125"/>
      <c r="AM51" s="125">
        <v>0</v>
      </c>
      <c r="AN51" s="125">
        <v>0.4</v>
      </c>
      <c r="AO51" s="126">
        <v>0.2</v>
      </c>
      <c r="AP51" s="28"/>
      <c r="AQ51" s="125"/>
      <c r="AR51" s="125">
        <v>1</v>
      </c>
      <c r="AS51" s="125">
        <v>0.4</v>
      </c>
      <c r="AT51" s="126">
        <v>0.6</v>
      </c>
    </row>
    <row r="52" spans="1:46" s="24" customFormat="1" ht="42" x14ac:dyDescent="0.25">
      <c r="A52" s="22" t="s">
        <v>260</v>
      </c>
      <c r="B52" s="124"/>
      <c r="C52" s="124"/>
      <c r="D52" s="124"/>
      <c r="E52" s="124">
        <v>0</v>
      </c>
      <c r="F52" s="124">
        <v>0</v>
      </c>
      <c r="G52" s="124"/>
      <c r="H52" s="124"/>
      <c r="I52" s="124"/>
      <c r="J52" s="124">
        <v>0</v>
      </c>
      <c r="K52" s="124">
        <v>0</v>
      </c>
      <c r="L52" s="21"/>
      <c r="M52" s="124"/>
      <c r="N52" s="124"/>
      <c r="O52" s="124">
        <v>0.66666666666666663</v>
      </c>
      <c r="P52" s="124">
        <v>1</v>
      </c>
      <c r="Q52" s="124"/>
      <c r="R52" s="124"/>
      <c r="S52" s="124"/>
      <c r="T52" s="124">
        <v>0</v>
      </c>
      <c r="U52" s="124">
        <v>0.5</v>
      </c>
      <c r="V52" s="124"/>
      <c r="W52" s="124"/>
      <c r="X52" s="124"/>
      <c r="Y52" s="124">
        <v>0</v>
      </c>
      <c r="Z52" s="124">
        <v>0.66666666666666696</v>
      </c>
      <c r="AA52" s="21"/>
      <c r="AB52" s="124"/>
      <c r="AC52" s="124"/>
      <c r="AD52" s="124">
        <v>1</v>
      </c>
      <c r="AE52" s="124">
        <v>0.16666666666666666</v>
      </c>
      <c r="AF52" s="125"/>
      <c r="AG52" s="125"/>
      <c r="AH52" s="125"/>
      <c r="AI52" s="125">
        <v>0</v>
      </c>
      <c r="AJ52" s="126">
        <v>0.42857142857142899</v>
      </c>
      <c r="AK52" s="125"/>
      <c r="AL52" s="125"/>
      <c r="AM52" s="125"/>
      <c r="AN52" s="125">
        <v>0</v>
      </c>
      <c r="AO52" s="126">
        <v>0.57142857142857095</v>
      </c>
      <c r="AP52" s="28"/>
      <c r="AQ52" s="125"/>
      <c r="AR52" s="125"/>
      <c r="AS52" s="125">
        <v>0.75</v>
      </c>
      <c r="AT52" s="126">
        <v>0.2857142857142857</v>
      </c>
    </row>
    <row r="53" spans="1:46" s="24" customFormat="1" ht="12.5" x14ac:dyDescent="0.25">
      <c r="A53" s="48" t="s">
        <v>261</v>
      </c>
      <c r="B53" s="136"/>
      <c r="C53" s="136"/>
      <c r="D53" s="136"/>
      <c r="E53" s="136" t="s">
        <v>227</v>
      </c>
      <c r="F53" s="136" t="s">
        <v>227</v>
      </c>
      <c r="G53" s="136"/>
      <c r="H53" s="136"/>
      <c r="I53" s="136"/>
      <c r="J53" s="136" t="s">
        <v>227</v>
      </c>
      <c r="K53" s="136" t="s">
        <v>227</v>
      </c>
      <c r="L53" s="136"/>
      <c r="M53" s="136"/>
      <c r="N53" s="136"/>
      <c r="O53" s="136" t="s">
        <v>227</v>
      </c>
      <c r="P53" s="136" t="s">
        <v>227</v>
      </c>
      <c r="Q53" s="136"/>
      <c r="R53" s="136"/>
      <c r="S53" s="136"/>
      <c r="T53" s="136" t="s">
        <v>227</v>
      </c>
      <c r="U53" s="136" t="s">
        <v>227</v>
      </c>
      <c r="V53" s="136"/>
      <c r="W53" s="136"/>
      <c r="X53" s="136"/>
      <c r="Y53" s="136" t="s">
        <v>227</v>
      </c>
      <c r="Z53" s="136" t="s">
        <v>227</v>
      </c>
      <c r="AA53" s="136"/>
      <c r="AB53" s="136"/>
      <c r="AC53" s="136"/>
      <c r="AD53" s="136" t="s">
        <v>227</v>
      </c>
      <c r="AE53" s="136" t="s">
        <v>227</v>
      </c>
      <c r="AF53" s="136"/>
      <c r="AG53" s="136"/>
      <c r="AH53" s="136"/>
      <c r="AI53" s="136" t="s">
        <v>227</v>
      </c>
      <c r="AJ53" s="137" t="s">
        <v>227</v>
      </c>
      <c r="AK53" s="136"/>
      <c r="AL53" s="136"/>
      <c r="AM53" s="136"/>
      <c r="AN53" s="136" t="s">
        <v>227</v>
      </c>
      <c r="AO53" s="137" t="s">
        <v>227</v>
      </c>
      <c r="AP53" s="136"/>
      <c r="AQ53" s="136"/>
      <c r="AR53" s="136"/>
      <c r="AS53" s="144"/>
      <c r="AT53" s="135" t="s">
        <v>227</v>
      </c>
    </row>
    <row r="54" spans="1:46" s="24" customFormat="1" ht="12.5" x14ac:dyDescent="0.25">
      <c r="A54" s="22" t="s">
        <v>262</v>
      </c>
      <c r="B54" s="124">
        <v>0</v>
      </c>
      <c r="C54" s="124">
        <v>0</v>
      </c>
      <c r="D54" s="124">
        <v>0.5</v>
      </c>
      <c r="E54" s="124">
        <v>0.33333333333333298</v>
      </c>
      <c r="F54" s="124">
        <v>0</v>
      </c>
      <c r="G54" s="124">
        <v>0</v>
      </c>
      <c r="H54" s="124">
        <v>0</v>
      </c>
      <c r="I54" s="124">
        <v>0.25</v>
      </c>
      <c r="J54" s="124">
        <v>0.33333333333333298</v>
      </c>
      <c r="K54" s="124">
        <v>0</v>
      </c>
      <c r="L54" s="21">
        <v>1</v>
      </c>
      <c r="M54" s="124">
        <v>1</v>
      </c>
      <c r="N54" s="124">
        <v>0.75</v>
      </c>
      <c r="O54" s="124">
        <v>0.66666666666666663</v>
      </c>
      <c r="P54" s="124">
        <v>0.6</v>
      </c>
      <c r="Q54" s="124">
        <v>0</v>
      </c>
      <c r="R54" s="124">
        <v>0</v>
      </c>
      <c r="S54" s="124">
        <v>0.16666666666666699</v>
      </c>
      <c r="T54" s="124">
        <v>0</v>
      </c>
      <c r="U54" s="124">
        <v>7.1428571428571397E-2</v>
      </c>
      <c r="V54" s="124">
        <v>0</v>
      </c>
      <c r="W54" s="124">
        <v>0</v>
      </c>
      <c r="X54" s="124">
        <v>0.5</v>
      </c>
      <c r="Y54" s="124">
        <v>0</v>
      </c>
      <c r="Z54" s="124">
        <v>0.14285714285714299</v>
      </c>
      <c r="AA54" s="21" t="s">
        <v>263</v>
      </c>
      <c r="AB54" s="124">
        <v>1</v>
      </c>
      <c r="AC54" s="124">
        <v>0.16666666666666666</v>
      </c>
      <c r="AD54" s="124">
        <v>0.75</v>
      </c>
      <c r="AE54" s="124">
        <v>0.7142857142857143</v>
      </c>
      <c r="AF54" s="125">
        <v>0</v>
      </c>
      <c r="AG54" s="125">
        <v>0</v>
      </c>
      <c r="AH54" s="125">
        <v>0.3</v>
      </c>
      <c r="AI54" s="125">
        <v>0.14285714285714299</v>
      </c>
      <c r="AJ54" s="126">
        <v>5.2631578947368397E-2</v>
      </c>
      <c r="AK54" s="125">
        <v>0</v>
      </c>
      <c r="AL54" s="125">
        <v>0</v>
      </c>
      <c r="AM54" s="125">
        <v>0.4</v>
      </c>
      <c r="AN54" s="125">
        <v>0.14285714285714299</v>
      </c>
      <c r="AO54" s="126">
        <v>0.105263157894737</v>
      </c>
      <c r="AP54" s="28">
        <v>1</v>
      </c>
      <c r="AQ54" s="125">
        <v>1</v>
      </c>
      <c r="AR54" s="125">
        <v>0.4</v>
      </c>
      <c r="AS54" s="125">
        <v>0.7142857142857143</v>
      </c>
      <c r="AT54" s="126">
        <v>0.68421052631578949</v>
      </c>
    </row>
    <row r="55" spans="1:46" s="24" customFormat="1" ht="12.5" x14ac:dyDescent="0.25">
      <c r="A55" s="22" t="s">
        <v>264</v>
      </c>
      <c r="B55" s="124">
        <v>0</v>
      </c>
      <c r="C55" s="124">
        <v>0.14285714285714299</v>
      </c>
      <c r="D55" s="124">
        <v>0.2</v>
      </c>
      <c r="E55" s="124">
        <v>0.157894736842105</v>
      </c>
      <c r="F55" s="124">
        <v>0.16</v>
      </c>
      <c r="G55" s="124">
        <v>0</v>
      </c>
      <c r="H55" s="124">
        <v>0.14285714285714299</v>
      </c>
      <c r="I55" s="124">
        <v>0.1</v>
      </c>
      <c r="J55" s="124">
        <v>0.105263157894737</v>
      </c>
      <c r="K55" s="124">
        <v>0.12</v>
      </c>
      <c r="L55" s="21">
        <v>0.66666666666666663</v>
      </c>
      <c r="M55" s="124">
        <v>0.7142857142857143</v>
      </c>
      <c r="N55" s="124">
        <v>0.52631578947368418</v>
      </c>
      <c r="O55" s="124">
        <v>0.73684210526315785</v>
      </c>
      <c r="P55" s="124">
        <v>0.68</v>
      </c>
      <c r="Q55" s="124">
        <v>0</v>
      </c>
      <c r="R55" s="124">
        <v>0.125</v>
      </c>
      <c r="S55" s="124">
        <v>0.31034482758620702</v>
      </c>
      <c r="T55" s="124">
        <v>0.11111111111111099</v>
      </c>
      <c r="U55" s="124">
        <v>0.13793103448275901</v>
      </c>
      <c r="V55" s="124">
        <v>0</v>
      </c>
      <c r="W55" s="124">
        <v>0.125</v>
      </c>
      <c r="X55" s="124">
        <v>0.24137931034482801</v>
      </c>
      <c r="Y55" s="124">
        <v>5.5555555555555601E-2</v>
      </c>
      <c r="Z55" s="124">
        <v>0.13793103448275901</v>
      </c>
      <c r="AA55" s="21">
        <v>0.5</v>
      </c>
      <c r="AB55" s="124">
        <v>0.875</v>
      </c>
      <c r="AC55" s="124">
        <v>0.58620689655172409</v>
      </c>
      <c r="AD55" s="124">
        <v>0.55555555555555558</v>
      </c>
      <c r="AE55" s="124">
        <v>0.7142857142857143</v>
      </c>
      <c r="AF55" s="125">
        <v>0</v>
      </c>
      <c r="AG55" s="125">
        <v>0.133333333333333</v>
      </c>
      <c r="AH55" s="125">
        <v>0.26530612244898</v>
      </c>
      <c r="AI55" s="125">
        <v>0.135135135135135</v>
      </c>
      <c r="AJ55" s="126">
        <v>0.148148148148148</v>
      </c>
      <c r="AK55" s="125">
        <v>0</v>
      </c>
      <c r="AL55" s="125">
        <v>0.133333333333333</v>
      </c>
      <c r="AM55" s="125">
        <v>0.183673469387755</v>
      </c>
      <c r="AN55" s="125">
        <v>8.1081081081081099E-2</v>
      </c>
      <c r="AO55" s="126">
        <v>0.12962962962963001</v>
      </c>
      <c r="AP55" s="28">
        <v>0.625</v>
      </c>
      <c r="AQ55" s="125">
        <v>0.8</v>
      </c>
      <c r="AR55" s="125">
        <v>0.5625</v>
      </c>
      <c r="AS55" s="125">
        <v>0.68571428571428572</v>
      </c>
      <c r="AT55" s="126">
        <v>0.69811320754716977</v>
      </c>
    </row>
    <row r="56" spans="1:46" s="24" customFormat="1" ht="12.5" x14ac:dyDescent="0.25">
      <c r="A56" s="22" t="s">
        <v>265</v>
      </c>
      <c r="B56" s="124">
        <v>0</v>
      </c>
      <c r="C56" s="124">
        <v>8.3333333333333301E-2</v>
      </c>
      <c r="D56" s="124">
        <v>0.30769230769230799</v>
      </c>
      <c r="E56" s="124">
        <v>0.11111111111111099</v>
      </c>
      <c r="F56" s="124">
        <v>6.6666666666666693E-2</v>
      </c>
      <c r="G56" s="124">
        <v>0</v>
      </c>
      <c r="H56" s="124">
        <v>8.3333333333333301E-2</v>
      </c>
      <c r="I56" s="124">
        <v>7.69230769230769E-2</v>
      </c>
      <c r="J56" s="124">
        <v>7.4074074074074098E-2</v>
      </c>
      <c r="K56" s="124">
        <v>3.3333333333333298E-2</v>
      </c>
      <c r="L56" s="21">
        <v>0.65</v>
      </c>
      <c r="M56" s="124">
        <v>0.77419354838709675</v>
      </c>
      <c r="N56" s="124">
        <v>0.69230769230769229</v>
      </c>
      <c r="O56" s="124">
        <v>0.77777777777777779</v>
      </c>
      <c r="P56" s="124">
        <v>0.8</v>
      </c>
      <c r="Q56" s="124">
        <v>4.7619047619047603E-2</v>
      </c>
      <c r="R56" s="124">
        <v>0.134615384615385</v>
      </c>
      <c r="S56" s="124">
        <v>0.36585365853658502</v>
      </c>
      <c r="T56" s="124">
        <v>0.18518518518518501</v>
      </c>
      <c r="U56" s="124">
        <v>6.0606060606060601E-2</v>
      </c>
      <c r="V56" s="124">
        <v>9.5238095238095205E-2</v>
      </c>
      <c r="W56" s="124">
        <v>9.6153846153846201E-2</v>
      </c>
      <c r="X56" s="124">
        <v>0.26829268292682901</v>
      </c>
      <c r="Y56" s="124">
        <v>0.11111111111111099</v>
      </c>
      <c r="Z56" s="124">
        <v>9.0909090909090898E-2</v>
      </c>
      <c r="AA56" s="21">
        <v>0.7</v>
      </c>
      <c r="AB56" s="124">
        <v>0.75</v>
      </c>
      <c r="AC56" s="124">
        <v>0.6</v>
      </c>
      <c r="AD56" s="124">
        <v>0.7407407407407407</v>
      </c>
      <c r="AE56" s="124">
        <v>0.75</v>
      </c>
      <c r="AF56" s="125">
        <v>2.3809523809523801E-2</v>
      </c>
      <c r="AG56" s="125">
        <v>0.11363636363636399</v>
      </c>
      <c r="AH56" s="125">
        <v>0.34328358208955201</v>
      </c>
      <c r="AI56" s="125">
        <v>0.148148148148148</v>
      </c>
      <c r="AJ56" s="126">
        <v>6.3492063492063502E-2</v>
      </c>
      <c r="AK56" s="125">
        <v>4.7619047619047603E-2</v>
      </c>
      <c r="AL56" s="125">
        <v>9.0909090909090898E-2</v>
      </c>
      <c r="AM56" s="125">
        <v>0.19402985074626899</v>
      </c>
      <c r="AN56" s="125">
        <v>9.2592592592592601E-2</v>
      </c>
      <c r="AO56" s="126">
        <v>6.3492063492063502E-2</v>
      </c>
      <c r="AP56" s="28">
        <v>0.67500000000000004</v>
      </c>
      <c r="AQ56" s="125">
        <v>0.75903614457831325</v>
      </c>
      <c r="AR56" s="125">
        <v>0.63636363636363635</v>
      </c>
      <c r="AS56" s="125">
        <v>0.77358490566037741</v>
      </c>
      <c r="AT56" s="126">
        <v>0.77419354838709675</v>
      </c>
    </row>
    <row r="57" spans="1:46" s="24" customFormat="1" ht="12.5" x14ac:dyDescent="0.25">
      <c r="A57" s="22" t="s">
        <v>266</v>
      </c>
      <c r="B57" s="124">
        <v>7.1428571428571397E-2</v>
      </c>
      <c r="C57" s="124">
        <v>0.19047619047618999</v>
      </c>
      <c r="D57" s="124">
        <v>0.15384615384615399</v>
      </c>
      <c r="E57" s="124">
        <v>0.18181818181818199</v>
      </c>
      <c r="F57" s="124">
        <v>0.33333333333333298</v>
      </c>
      <c r="G57" s="124">
        <v>0.14285714285714299</v>
      </c>
      <c r="H57" s="124">
        <v>0.14285714285714299</v>
      </c>
      <c r="I57" s="124">
        <v>7.69230769230769E-2</v>
      </c>
      <c r="J57" s="124">
        <v>0.18181818181818199</v>
      </c>
      <c r="K57" s="124">
        <v>0.66666666666666696</v>
      </c>
      <c r="L57" s="21">
        <v>0.6428571428571429</v>
      </c>
      <c r="M57" s="124">
        <v>0.7142857142857143</v>
      </c>
      <c r="N57" s="124">
        <v>0.75</v>
      </c>
      <c r="O57" s="124">
        <v>0.63636363636363635</v>
      </c>
      <c r="P57" s="124">
        <v>0.33333333333333331</v>
      </c>
      <c r="Q57" s="124">
        <v>0</v>
      </c>
      <c r="R57" s="124">
        <v>0.28571428571428598</v>
      </c>
      <c r="S57" s="124">
        <v>0.4</v>
      </c>
      <c r="T57" s="124">
        <v>0</v>
      </c>
      <c r="U57" s="124">
        <v>0.1</v>
      </c>
      <c r="V57" s="124">
        <v>0.11764705882352899</v>
      </c>
      <c r="W57" s="124">
        <v>0.28571428571428598</v>
      </c>
      <c r="X57" s="124">
        <v>0.1</v>
      </c>
      <c r="Y57" s="124">
        <v>0</v>
      </c>
      <c r="Z57" s="124">
        <v>0.1</v>
      </c>
      <c r="AA57" s="21">
        <v>0.6875</v>
      </c>
      <c r="AB57" s="124">
        <v>0.61904761904761907</v>
      </c>
      <c r="AC57" s="124">
        <v>0.9</v>
      </c>
      <c r="AD57" s="124">
        <v>0.8571428571428571</v>
      </c>
      <c r="AE57" s="124">
        <v>0.9</v>
      </c>
      <c r="AF57" s="125">
        <v>3.2258064516128997E-2</v>
      </c>
      <c r="AG57" s="125">
        <v>0.238095238095238</v>
      </c>
      <c r="AH57" s="125">
        <v>0.26086956521739102</v>
      </c>
      <c r="AI57" s="125">
        <v>0.11111111111111099</v>
      </c>
      <c r="AJ57" s="126">
        <v>0.15384615384615399</v>
      </c>
      <c r="AK57" s="125">
        <v>0.12903225806451599</v>
      </c>
      <c r="AL57" s="125">
        <v>0.214285714285714</v>
      </c>
      <c r="AM57" s="125">
        <v>8.6956521739130405E-2</v>
      </c>
      <c r="AN57" s="125">
        <v>0.11111111111111099</v>
      </c>
      <c r="AO57" s="126">
        <v>0.230769230769231</v>
      </c>
      <c r="AP57" s="28">
        <v>0.66666666666666663</v>
      </c>
      <c r="AQ57" s="125">
        <v>0.66666666666666663</v>
      </c>
      <c r="AR57" s="125">
        <v>0.81818181818181823</v>
      </c>
      <c r="AS57" s="125">
        <v>0.72222222222222221</v>
      </c>
      <c r="AT57" s="126">
        <v>0.76923076923076927</v>
      </c>
    </row>
    <row r="58" spans="1:46" s="24" customFormat="1" ht="12.5" x14ac:dyDescent="0.25">
      <c r="A58" s="22" t="s">
        <v>267</v>
      </c>
      <c r="B58" s="124">
        <v>0.2</v>
      </c>
      <c r="C58" s="124">
        <v>0</v>
      </c>
      <c r="D58" s="124">
        <v>0</v>
      </c>
      <c r="E58" s="124">
        <v>0.33333333333333298</v>
      </c>
      <c r="F58" s="124">
        <v>0</v>
      </c>
      <c r="G58" s="124">
        <v>0.4</v>
      </c>
      <c r="H58" s="124">
        <v>0.11111111111111099</v>
      </c>
      <c r="I58" s="124">
        <v>0.25</v>
      </c>
      <c r="J58" s="124">
        <v>0.33333333333333298</v>
      </c>
      <c r="K58" s="124">
        <v>0</v>
      </c>
      <c r="L58" s="21">
        <v>0.6</v>
      </c>
      <c r="M58" s="124">
        <v>0.5</v>
      </c>
      <c r="N58" s="124">
        <v>0.25</v>
      </c>
      <c r="O58" s="124">
        <v>0.66666666666666663</v>
      </c>
      <c r="P58" s="124">
        <v>0.8</v>
      </c>
      <c r="Q58" s="124">
        <v>0</v>
      </c>
      <c r="R58" s="124">
        <v>6.25E-2</v>
      </c>
      <c r="S58" s="124">
        <v>0.5</v>
      </c>
      <c r="T58" s="124">
        <v>7.1428571428571397E-2</v>
      </c>
      <c r="U58" s="124">
        <v>0.16666666666666699</v>
      </c>
      <c r="V58" s="124">
        <v>4.7619047619047603E-2</v>
      </c>
      <c r="W58" s="124">
        <v>6.25E-2</v>
      </c>
      <c r="X58" s="124">
        <v>0.41666666666666702</v>
      </c>
      <c r="Y58" s="124">
        <v>7.1428571428571397E-2</v>
      </c>
      <c r="Z58" s="124">
        <v>0.25</v>
      </c>
      <c r="AA58" s="21">
        <v>0.9</v>
      </c>
      <c r="AB58" s="124">
        <v>0.625</v>
      </c>
      <c r="AC58" s="124">
        <v>0.5</v>
      </c>
      <c r="AD58" s="124">
        <v>0.6428571428571429</v>
      </c>
      <c r="AE58" s="124">
        <v>0.54545454545454541</v>
      </c>
      <c r="AF58" s="125">
        <v>3.8461538461538498E-2</v>
      </c>
      <c r="AG58" s="125">
        <v>0.04</v>
      </c>
      <c r="AH58" s="125">
        <v>0.375</v>
      </c>
      <c r="AI58" s="125">
        <v>0.15</v>
      </c>
      <c r="AJ58" s="126">
        <v>9.0909090909090898E-2</v>
      </c>
      <c r="AK58" s="125">
        <v>0.115384615384615</v>
      </c>
      <c r="AL58" s="125">
        <v>0.08</v>
      </c>
      <c r="AM58" s="125">
        <v>0.375</v>
      </c>
      <c r="AN58" s="125">
        <v>0.15</v>
      </c>
      <c r="AO58" s="126">
        <v>0.13636363636363599</v>
      </c>
      <c r="AP58" s="28">
        <v>0.84</v>
      </c>
      <c r="AQ58" s="125">
        <v>0.58333333333333337</v>
      </c>
      <c r="AR58" s="125">
        <v>0.4375</v>
      </c>
      <c r="AS58" s="125">
        <v>0.68421052631578949</v>
      </c>
      <c r="AT58" s="126">
        <v>0.66666666666666663</v>
      </c>
    </row>
    <row r="59" spans="1:46" s="24" customFormat="1" ht="12.5" x14ac:dyDescent="0.25">
      <c r="A59" s="22" t="s">
        <v>268</v>
      </c>
      <c r="B59" s="124">
        <v>0.11111111111111099</v>
      </c>
      <c r="C59" s="124">
        <v>8.3333333333333301E-2</v>
      </c>
      <c r="D59" s="124">
        <v>0.1</v>
      </c>
      <c r="E59" s="124">
        <v>0</v>
      </c>
      <c r="F59" s="124">
        <v>0</v>
      </c>
      <c r="G59" s="124">
        <v>0</v>
      </c>
      <c r="H59" s="124">
        <v>0</v>
      </c>
      <c r="I59" s="124">
        <v>0.1</v>
      </c>
      <c r="J59" s="124">
        <v>0</v>
      </c>
      <c r="K59" s="124">
        <v>0</v>
      </c>
      <c r="L59" s="21">
        <v>0.88888888888888884</v>
      </c>
      <c r="M59" s="124">
        <v>0.45454545454545453</v>
      </c>
      <c r="N59" s="124">
        <v>0.75</v>
      </c>
      <c r="O59" s="124">
        <v>1</v>
      </c>
      <c r="P59" s="124">
        <v>1</v>
      </c>
      <c r="Q59" s="124">
        <v>0</v>
      </c>
      <c r="R59" s="124">
        <v>0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21">
        <v>0.6</v>
      </c>
      <c r="AB59" s="124">
        <v>1</v>
      </c>
      <c r="AC59" s="124">
        <v>1</v>
      </c>
      <c r="AD59" s="124">
        <v>1</v>
      </c>
      <c r="AE59" s="124">
        <v>0.8</v>
      </c>
      <c r="AF59" s="125">
        <v>7.1428571428571397E-2</v>
      </c>
      <c r="AG59" s="125">
        <v>6.6666666666666693E-2</v>
      </c>
      <c r="AH59" s="125">
        <v>0.05</v>
      </c>
      <c r="AI59" s="125">
        <v>0</v>
      </c>
      <c r="AJ59" s="126">
        <v>0</v>
      </c>
      <c r="AK59" s="125">
        <v>0</v>
      </c>
      <c r="AL59" s="125">
        <v>0</v>
      </c>
      <c r="AM59" s="125">
        <v>0.05</v>
      </c>
      <c r="AN59" s="125">
        <v>0</v>
      </c>
      <c r="AO59" s="126">
        <v>0</v>
      </c>
      <c r="AP59" s="28">
        <v>0.7857142857142857</v>
      </c>
      <c r="AQ59" s="125">
        <v>0.53846153846153844</v>
      </c>
      <c r="AR59" s="125">
        <v>0.84615384615384615</v>
      </c>
      <c r="AS59" s="125">
        <v>1</v>
      </c>
      <c r="AT59" s="126">
        <v>0.88235294117647056</v>
      </c>
    </row>
    <row r="60" spans="1:46" s="24" customFormat="1" ht="12.5" x14ac:dyDescent="0.25">
      <c r="A60" s="22" t="s">
        <v>269</v>
      </c>
      <c r="B60" s="124">
        <v>0</v>
      </c>
      <c r="C60" s="124">
        <v>0</v>
      </c>
      <c r="D60" s="124">
        <v>0</v>
      </c>
      <c r="E60" s="124">
        <v>0</v>
      </c>
      <c r="F60" s="124">
        <v>0.5</v>
      </c>
      <c r="G60" s="124">
        <v>0</v>
      </c>
      <c r="H60" s="124">
        <v>0</v>
      </c>
      <c r="I60" s="124">
        <v>0.5</v>
      </c>
      <c r="J60" s="124">
        <v>0</v>
      </c>
      <c r="K60" s="124">
        <v>0.5</v>
      </c>
      <c r="L60" s="21">
        <v>1</v>
      </c>
      <c r="M60" s="124">
        <v>0</v>
      </c>
      <c r="N60" s="124">
        <v>0.5</v>
      </c>
      <c r="O60" s="124">
        <v>0.5</v>
      </c>
      <c r="P60" s="124">
        <v>0</v>
      </c>
      <c r="Q60" s="124">
        <v>0</v>
      </c>
      <c r="R60" s="124">
        <v>0</v>
      </c>
      <c r="S60" s="124">
        <v>0</v>
      </c>
      <c r="T60" s="124">
        <v>0</v>
      </c>
      <c r="U60" s="124">
        <v>0.2</v>
      </c>
      <c r="V60" s="124">
        <v>0</v>
      </c>
      <c r="W60" s="124">
        <v>0</v>
      </c>
      <c r="X60" s="124">
        <v>0</v>
      </c>
      <c r="Y60" s="124">
        <v>0</v>
      </c>
      <c r="Z60" s="124">
        <v>0.2</v>
      </c>
      <c r="AA60" s="21">
        <v>0.25</v>
      </c>
      <c r="AB60" s="124">
        <v>0</v>
      </c>
      <c r="AC60" s="124">
        <v>1</v>
      </c>
      <c r="AD60" s="124">
        <v>0.33333333333333331</v>
      </c>
      <c r="AE60" s="124">
        <v>0.5</v>
      </c>
      <c r="AF60" s="125">
        <v>0</v>
      </c>
      <c r="AG60" s="125">
        <v>0</v>
      </c>
      <c r="AH60" s="125">
        <v>0</v>
      </c>
      <c r="AI60" s="125">
        <v>0</v>
      </c>
      <c r="AJ60" s="126">
        <v>0.28571428571428598</v>
      </c>
      <c r="AK60" s="125">
        <v>0</v>
      </c>
      <c r="AL60" s="125">
        <v>0</v>
      </c>
      <c r="AM60" s="125">
        <v>0.33333333333333298</v>
      </c>
      <c r="AN60" s="125">
        <v>0</v>
      </c>
      <c r="AO60" s="126">
        <v>0.28571428571428598</v>
      </c>
      <c r="AP60" s="28">
        <v>0.4</v>
      </c>
      <c r="AQ60" s="125">
        <v>0</v>
      </c>
      <c r="AR60" s="125">
        <v>0.66666666666666663</v>
      </c>
      <c r="AS60" s="125">
        <v>1</v>
      </c>
      <c r="AT60" s="126">
        <v>0.4</v>
      </c>
    </row>
    <row r="61" spans="1:46" s="24" customFormat="1" ht="12.5" x14ac:dyDescent="0.25">
      <c r="A61" s="22" t="s">
        <v>270</v>
      </c>
      <c r="B61" s="124">
        <v>0</v>
      </c>
      <c r="C61" s="124">
        <v>0</v>
      </c>
      <c r="D61" s="124">
        <v>0</v>
      </c>
      <c r="E61" s="124">
        <v>0.25</v>
      </c>
      <c r="F61" s="124">
        <v>0.4</v>
      </c>
      <c r="G61" s="124">
        <v>0</v>
      </c>
      <c r="H61" s="124">
        <v>0</v>
      </c>
      <c r="I61" s="124">
        <v>1</v>
      </c>
      <c r="J61" s="124">
        <v>0</v>
      </c>
      <c r="K61" s="124">
        <v>0.2</v>
      </c>
      <c r="L61" s="21">
        <v>1</v>
      </c>
      <c r="M61" s="124">
        <v>0.5</v>
      </c>
      <c r="N61" s="124">
        <v>0</v>
      </c>
      <c r="O61" s="124">
        <v>0.25</v>
      </c>
      <c r="P61" s="124">
        <v>0.2</v>
      </c>
      <c r="Q61" s="124">
        <v>0.11111111111111099</v>
      </c>
      <c r="R61" s="124">
        <v>0</v>
      </c>
      <c r="S61" s="124">
        <v>0.27272727272727298</v>
      </c>
      <c r="T61" s="124">
        <v>0</v>
      </c>
      <c r="U61" s="124">
        <v>0</v>
      </c>
      <c r="V61" s="124">
        <v>0.11111111111111099</v>
      </c>
      <c r="W61" s="124">
        <v>0</v>
      </c>
      <c r="X61" s="124">
        <v>0.36363636363636398</v>
      </c>
      <c r="Y61" s="124">
        <v>0</v>
      </c>
      <c r="Z61" s="124">
        <v>0</v>
      </c>
      <c r="AA61" s="21">
        <v>0.5714285714285714</v>
      </c>
      <c r="AB61" s="124">
        <v>1</v>
      </c>
      <c r="AC61" s="124">
        <v>0.2857142857142857</v>
      </c>
      <c r="AD61" s="124">
        <v>0.15789473684210525</v>
      </c>
      <c r="AE61" s="124">
        <v>1</v>
      </c>
      <c r="AF61" s="125">
        <v>8.3333333333333301E-2</v>
      </c>
      <c r="AG61" s="125">
        <v>0</v>
      </c>
      <c r="AH61" s="125">
        <v>0.25</v>
      </c>
      <c r="AI61" s="125">
        <v>4.3478260869565202E-2</v>
      </c>
      <c r="AJ61" s="126">
        <v>0.16666666666666699</v>
      </c>
      <c r="AK61" s="125">
        <v>8.3333333333333301E-2</v>
      </c>
      <c r="AL61" s="125">
        <v>0</v>
      </c>
      <c r="AM61" s="125">
        <v>0.41666666666666702</v>
      </c>
      <c r="AN61" s="125">
        <v>0</v>
      </c>
      <c r="AO61" s="126">
        <v>8.3333333333333301E-2</v>
      </c>
      <c r="AP61" s="28">
        <v>0.7</v>
      </c>
      <c r="AQ61" s="125">
        <v>0.66666666666666663</v>
      </c>
      <c r="AR61" s="125">
        <v>0.25</v>
      </c>
      <c r="AS61" s="125">
        <v>0.8</v>
      </c>
      <c r="AT61" s="126">
        <v>0.33333333333333331</v>
      </c>
    </row>
    <row r="62" spans="1:46" s="24" customFormat="1" ht="12.5" x14ac:dyDescent="0.25">
      <c r="A62" s="48" t="s">
        <v>271</v>
      </c>
      <c r="B62" s="136"/>
      <c r="C62" s="136"/>
      <c r="D62" s="136"/>
      <c r="E62" s="136" t="s">
        <v>227</v>
      </c>
      <c r="F62" s="136" t="s">
        <v>227</v>
      </c>
      <c r="G62" s="136"/>
      <c r="H62" s="136"/>
      <c r="I62" s="136"/>
      <c r="J62" s="136" t="s">
        <v>227</v>
      </c>
      <c r="K62" s="136" t="s">
        <v>227</v>
      </c>
      <c r="L62" s="136"/>
      <c r="M62" s="136"/>
      <c r="N62" s="136"/>
      <c r="O62" s="136" t="s">
        <v>227</v>
      </c>
      <c r="P62" s="136" t="s">
        <v>227</v>
      </c>
      <c r="Q62" s="136"/>
      <c r="R62" s="136"/>
      <c r="S62" s="136"/>
      <c r="T62" s="136" t="s">
        <v>227</v>
      </c>
      <c r="U62" s="136" t="s">
        <v>227</v>
      </c>
      <c r="V62" s="136"/>
      <c r="W62" s="136"/>
      <c r="X62" s="136"/>
      <c r="Y62" s="136" t="s">
        <v>227</v>
      </c>
      <c r="Z62" s="136" t="s">
        <v>227</v>
      </c>
      <c r="AA62" s="136"/>
      <c r="AB62" s="136"/>
      <c r="AC62" s="136"/>
      <c r="AD62" s="136" t="s">
        <v>227</v>
      </c>
      <c r="AE62" s="136" t="s">
        <v>227</v>
      </c>
      <c r="AF62" s="136"/>
      <c r="AG62" s="136"/>
      <c r="AH62" s="136"/>
      <c r="AI62" s="136" t="s">
        <v>227</v>
      </c>
      <c r="AJ62" s="137" t="s">
        <v>227</v>
      </c>
      <c r="AK62" s="136"/>
      <c r="AL62" s="136"/>
      <c r="AM62" s="136"/>
      <c r="AN62" s="136" t="s">
        <v>227</v>
      </c>
      <c r="AO62" s="137" t="s">
        <v>227</v>
      </c>
      <c r="AP62" s="136"/>
      <c r="AQ62" s="136"/>
      <c r="AR62" s="136"/>
      <c r="AS62" s="144"/>
      <c r="AT62" s="135" t="s">
        <v>227</v>
      </c>
    </row>
    <row r="63" spans="1:46" s="24" customFormat="1" ht="12.5" x14ac:dyDescent="0.25">
      <c r="A63" s="22" t="s">
        <v>272</v>
      </c>
      <c r="B63" s="124">
        <v>0</v>
      </c>
      <c r="C63" s="124">
        <v>0</v>
      </c>
      <c r="D63" s="124">
        <v>0</v>
      </c>
      <c r="E63" s="124">
        <v>0</v>
      </c>
      <c r="F63" s="124">
        <v>2.7777777777777801E-2</v>
      </c>
      <c r="G63" s="124">
        <v>0</v>
      </c>
      <c r="H63" s="124">
        <v>6.6666666666666693E-2</v>
      </c>
      <c r="I63" s="124">
        <v>0</v>
      </c>
      <c r="J63" s="124">
        <v>0</v>
      </c>
      <c r="K63" s="124">
        <v>2.7777777777777801E-2</v>
      </c>
      <c r="L63" s="21">
        <v>0.77272727272727271</v>
      </c>
      <c r="M63" s="124">
        <v>0.73333333333333328</v>
      </c>
      <c r="N63" s="124">
        <v>1</v>
      </c>
      <c r="O63" s="124">
        <v>0.92</v>
      </c>
      <c r="P63" s="124">
        <v>0.80555555555555558</v>
      </c>
      <c r="Q63" s="124">
        <v>1.0416666666666701E-2</v>
      </c>
      <c r="R63" s="124">
        <v>1.85185185185185E-2</v>
      </c>
      <c r="S63" s="124">
        <v>4.49438202247191E-2</v>
      </c>
      <c r="T63" s="124">
        <v>0</v>
      </c>
      <c r="U63" s="124">
        <v>2.0833333333333301E-2</v>
      </c>
      <c r="V63" s="124">
        <v>3.125E-2</v>
      </c>
      <c r="W63" s="124">
        <v>1.85185185185185E-2</v>
      </c>
      <c r="X63" s="124">
        <v>3.3707865168539297E-2</v>
      </c>
      <c r="Y63" s="124">
        <v>9.5238095238095195E-3</v>
      </c>
      <c r="Z63" s="124">
        <v>1.0416666666666701E-2</v>
      </c>
      <c r="AA63" s="21">
        <v>0.8125</v>
      </c>
      <c r="AB63" s="124">
        <v>0.86111111111111116</v>
      </c>
      <c r="AC63" s="124">
        <v>0.9213483146067416</v>
      </c>
      <c r="AD63" s="124">
        <v>0.96190476190476193</v>
      </c>
      <c r="AE63" s="124">
        <v>0.91666666666666663</v>
      </c>
      <c r="AF63" s="125">
        <v>8.2644628099173608E-3</v>
      </c>
      <c r="AG63" s="125">
        <v>1.6260162601626001E-2</v>
      </c>
      <c r="AH63" s="125">
        <v>3.4482758620689703E-2</v>
      </c>
      <c r="AI63" s="125">
        <v>0</v>
      </c>
      <c r="AJ63" s="126">
        <v>2.27272727272727E-2</v>
      </c>
      <c r="AK63" s="125">
        <v>2.4793388429752101E-2</v>
      </c>
      <c r="AL63" s="125">
        <v>2.4390243902439001E-2</v>
      </c>
      <c r="AM63" s="125">
        <v>2.5862068965517199E-2</v>
      </c>
      <c r="AN63" s="125">
        <v>7.6923076923076901E-3</v>
      </c>
      <c r="AO63" s="126">
        <v>1.5151515151515201E-2</v>
      </c>
      <c r="AP63" s="28">
        <v>0.80508474576271183</v>
      </c>
      <c r="AQ63" s="125">
        <v>0.84552845528455289</v>
      </c>
      <c r="AR63" s="125">
        <v>0.93965517241379315</v>
      </c>
      <c r="AS63" s="125">
        <v>0.96124031007751942</v>
      </c>
      <c r="AT63" s="126">
        <v>0.88636363636363635</v>
      </c>
    </row>
    <row r="64" spans="1:46" s="24" customFormat="1" ht="21" x14ac:dyDescent="0.25">
      <c r="A64" s="22" t="s">
        <v>273</v>
      </c>
      <c r="B64" s="124"/>
      <c r="C64" s="124"/>
      <c r="D64" s="124"/>
      <c r="E64" s="124">
        <v>0</v>
      </c>
      <c r="F64" s="124">
        <v>0</v>
      </c>
      <c r="G64" s="124"/>
      <c r="H64" s="124"/>
      <c r="I64" s="124"/>
      <c r="J64" s="124">
        <v>0</v>
      </c>
      <c r="K64" s="124">
        <v>0.25</v>
      </c>
      <c r="L64" s="21"/>
      <c r="M64" s="124"/>
      <c r="N64" s="124"/>
      <c r="O64" s="124">
        <v>1</v>
      </c>
      <c r="P64" s="124">
        <v>0.75</v>
      </c>
      <c r="Q64" s="124"/>
      <c r="R64" s="124"/>
      <c r="S64" s="124"/>
      <c r="T64" s="124">
        <v>0</v>
      </c>
      <c r="U64" s="124">
        <v>0</v>
      </c>
      <c r="V64" s="124"/>
      <c r="W64" s="124"/>
      <c r="X64" s="124"/>
      <c r="Y64" s="124">
        <v>0</v>
      </c>
      <c r="Z64" s="124">
        <v>0</v>
      </c>
      <c r="AA64" s="21"/>
      <c r="AB64" s="124"/>
      <c r="AC64" s="124"/>
      <c r="AD64" s="124">
        <v>1</v>
      </c>
      <c r="AE64" s="124">
        <v>1</v>
      </c>
      <c r="AF64" s="125"/>
      <c r="AG64" s="125"/>
      <c r="AH64" s="125"/>
      <c r="AI64" s="125">
        <v>0</v>
      </c>
      <c r="AJ64" s="126">
        <v>0</v>
      </c>
      <c r="AK64" s="125"/>
      <c r="AL64" s="125"/>
      <c r="AM64" s="125"/>
      <c r="AN64" s="125">
        <v>0</v>
      </c>
      <c r="AO64" s="126">
        <v>8.3333333333333301E-2</v>
      </c>
      <c r="AP64" s="28"/>
      <c r="AQ64" s="125"/>
      <c r="AR64" s="125"/>
      <c r="AS64" s="125">
        <v>1</v>
      </c>
      <c r="AT64" s="126">
        <v>0.91666666666666663</v>
      </c>
    </row>
    <row r="65" spans="1:46" s="24" customFormat="1" ht="12.5" x14ac:dyDescent="0.25">
      <c r="A65" s="48" t="s">
        <v>274</v>
      </c>
      <c r="B65" s="136"/>
      <c r="C65" s="136"/>
      <c r="D65" s="136"/>
      <c r="E65" s="136" t="s">
        <v>227</v>
      </c>
      <c r="F65" s="136" t="s">
        <v>227</v>
      </c>
      <c r="G65" s="136"/>
      <c r="H65" s="136"/>
      <c r="I65" s="136"/>
      <c r="J65" s="136" t="s">
        <v>227</v>
      </c>
      <c r="K65" s="136" t="s">
        <v>227</v>
      </c>
      <c r="L65" s="136"/>
      <c r="M65" s="136"/>
      <c r="N65" s="136"/>
      <c r="O65" s="136" t="s">
        <v>227</v>
      </c>
      <c r="P65" s="136" t="s">
        <v>227</v>
      </c>
      <c r="Q65" s="136"/>
      <c r="R65" s="136"/>
      <c r="S65" s="136"/>
      <c r="T65" s="136" t="s">
        <v>227</v>
      </c>
      <c r="U65" s="136" t="s">
        <v>227</v>
      </c>
      <c r="V65" s="136"/>
      <c r="W65" s="136"/>
      <c r="X65" s="136"/>
      <c r="Y65" s="136" t="s">
        <v>227</v>
      </c>
      <c r="Z65" s="136" t="s">
        <v>227</v>
      </c>
      <c r="AA65" s="136"/>
      <c r="AB65" s="136"/>
      <c r="AC65" s="136"/>
      <c r="AD65" s="136" t="s">
        <v>227</v>
      </c>
      <c r="AE65" s="136" t="s">
        <v>227</v>
      </c>
      <c r="AF65" s="136"/>
      <c r="AG65" s="136"/>
      <c r="AH65" s="136"/>
      <c r="AI65" s="136" t="s">
        <v>227</v>
      </c>
      <c r="AJ65" s="137" t="s">
        <v>227</v>
      </c>
      <c r="AK65" s="136"/>
      <c r="AL65" s="136"/>
      <c r="AM65" s="136"/>
      <c r="AN65" s="136" t="s">
        <v>227</v>
      </c>
      <c r="AO65" s="137" t="s">
        <v>227</v>
      </c>
      <c r="AP65" s="136"/>
      <c r="AQ65" s="136"/>
      <c r="AR65" s="136"/>
      <c r="AS65" s="144"/>
      <c r="AT65" s="135" t="s">
        <v>227</v>
      </c>
    </row>
    <row r="66" spans="1:46" s="24" customFormat="1" ht="12.5" x14ac:dyDescent="0.25">
      <c r="A66" s="22" t="s">
        <v>275</v>
      </c>
      <c r="B66" s="124">
        <v>0.11111111111111099</v>
      </c>
      <c r="C66" s="124">
        <v>0</v>
      </c>
      <c r="D66" s="124">
        <v>0</v>
      </c>
      <c r="E66" s="124">
        <v>5.2631578947368397E-2</v>
      </c>
      <c r="F66" s="124">
        <v>0.1</v>
      </c>
      <c r="G66" s="124">
        <v>0</v>
      </c>
      <c r="H66" s="124">
        <v>0</v>
      </c>
      <c r="I66" s="124">
        <v>0</v>
      </c>
      <c r="J66" s="124">
        <v>0</v>
      </c>
      <c r="K66" s="124">
        <v>0</v>
      </c>
      <c r="L66" s="21">
        <v>0.88888888888888884</v>
      </c>
      <c r="M66" s="124">
        <v>0.875</v>
      </c>
      <c r="N66" s="124">
        <v>1</v>
      </c>
      <c r="O66" s="124">
        <v>0.94736842105263153</v>
      </c>
      <c r="P66" s="124">
        <v>0.9</v>
      </c>
      <c r="Q66" s="124">
        <v>0</v>
      </c>
      <c r="R66" s="124">
        <v>0</v>
      </c>
      <c r="S66" s="124">
        <v>0</v>
      </c>
      <c r="T66" s="124">
        <v>0.33333333333333298</v>
      </c>
      <c r="U66" s="124">
        <v>0</v>
      </c>
      <c r="V66" s="124">
        <v>0.5</v>
      </c>
      <c r="W66" s="124">
        <v>0</v>
      </c>
      <c r="X66" s="124">
        <v>0</v>
      </c>
      <c r="Y66" s="124">
        <v>0.22222222222222199</v>
      </c>
      <c r="Z66" s="124">
        <v>0</v>
      </c>
      <c r="AA66" s="21">
        <v>0.5</v>
      </c>
      <c r="AB66" s="124">
        <v>0.5</v>
      </c>
      <c r="AC66" s="124">
        <v>1</v>
      </c>
      <c r="AD66" s="124">
        <v>0.66666666666666663</v>
      </c>
      <c r="AE66" s="124">
        <v>0.91666666666666663</v>
      </c>
      <c r="AF66" s="125">
        <v>9.0909090909090898E-2</v>
      </c>
      <c r="AG66" s="125">
        <v>0</v>
      </c>
      <c r="AH66" s="125">
        <v>0</v>
      </c>
      <c r="AI66" s="125">
        <v>0.14285714285714299</v>
      </c>
      <c r="AJ66" s="126">
        <v>4.5454545454545497E-2</v>
      </c>
      <c r="AK66" s="125">
        <v>9.0909090909090898E-2</v>
      </c>
      <c r="AL66" s="125">
        <v>0</v>
      </c>
      <c r="AM66" s="125">
        <v>0</v>
      </c>
      <c r="AN66" s="125">
        <v>7.1428571428571397E-2</v>
      </c>
      <c r="AO66" s="126">
        <v>0</v>
      </c>
      <c r="AP66" s="28">
        <v>0.81818181818181823</v>
      </c>
      <c r="AQ66" s="125">
        <v>0.75</v>
      </c>
      <c r="AR66" s="125">
        <v>1</v>
      </c>
      <c r="AS66" s="125">
        <v>0.88888888888888884</v>
      </c>
      <c r="AT66" s="126">
        <v>0.90909090909090906</v>
      </c>
    </row>
    <row r="67" spans="1:46" s="24" customFormat="1" ht="12.5" x14ac:dyDescent="0.25">
      <c r="A67" s="22" t="s">
        <v>276</v>
      </c>
      <c r="B67" s="124">
        <v>0</v>
      </c>
      <c r="C67" s="124">
        <v>0</v>
      </c>
      <c r="D67" s="124">
        <v>0.36363636363636398</v>
      </c>
      <c r="E67" s="124">
        <v>0.1</v>
      </c>
      <c r="F67" s="124">
        <v>0</v>
      </c>
      <c r="G67" s="124">
        <v>0</v>
      </c>
      <c r="H67" s="124">
        <v>0</v>
      </c>
      <c r="I67" s="124">
        <v>0.18181818181818199</v>
      </c>
      <c r="J67" s="124">
        <v>0.1</v>
      </c>
      <c r="K67" s="124">
        <v>0</v>
      </c>
      <c r="L67" s="21">
        <v>0.72727272727272729</v>
      </c>
      <c r="M67" s="124">
        <v>1</v>
      </c>
      <c r="N67" s="124">
        <v>0.81818181818181823</v>
      </c>
      <c r="O67" s="124">
        <v>0.9</v>
      </c>
      <c r="P67" s="124">
        <v>0.90909090909090906</v>
      </c>
      <c r="Q67" s="124">
        <v>0</v>
      </c>
      <c r="R67" s="124">
        <v>0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21">
        <v>1</v>
      </c>
      <c r="AB67" s="124"/>
      <c r="AC67" s="124">
        <v>1</v>
      </c>
      <c r="AD67" s="124">
        <v>1</v>
      </c>
      <c r="AE67" s="124">
        <v>1</v>
      </c>
      <c r="AF67" s="125">
        <v>0</v>
      </c>
      <c r="AG67" s="125">
        <v>0</v>
      </c>
      <c r="AH67" s="125">
        <v>0.33333333333333298</v>
      </c>
      <c r="AI67" s="125">
        <v>9.0909090909090898E-2</v>
      </c>
      <c r="AJ67" s="126">
        <v>0</v>
      </c>
      <c r="AK67" s="125">
        <v>0</v>
      </c>
      <c r="AL67" s="125">
        <v>0</v>
      </c>
      <c r="AM67" s="125">
        <v>0.16666666666666699</v>
      </c>
      <c r="AN67" s="125">
        <v>9.0909090909090898E-2</v>
      </c>
      <c r="AO67" s="126">
        <v>0</v>
      </c>
      <c r="AP67" s="28">
        <v>0.76923076923076927</v>
      </c>
      <c r="AQ67" s="125">
        <v>1</v>
      </c>
      <c r="AR67" s="125">
        <v>0.83333333333333337</v>
      </c>
      <c r="AS67" s="125">
        <v>0.90909090909090906</v>
      </c>
      <c r="AT67" s="126">
        <v>0.9285714285714286</v>
      </c>
    </row>
    <row r="68" spans="1:46" s="24" customFormat="1" ht="12.5" x14ac:dyDescent="0.25">
      <c r="A68" s="22" t="s">
        <v>277</v>
      </c>
      <c r="B68" s="124">
        <v>0</v>
      </c>
      <c r="C68" s="124">
        <v>0.2</v>
      </c>
      <c r="D68" s="124">
        <v>0.46666666666666701</v>
      </c>
      <c r="E68" s="124">
        <v>7.69230769230769E-2</v>
      </c>
      <c r="F68" s="124">
        <v>0</v>
      </c>
      <c r="G68" s="124">
        <v>0</v>
      </c>
      <c r="H68" s="124">
        <v>0</v>
      </c>
      <c r="I68" s="124">
        <v>0.2</v>
      </c>
      <c r="J68" s="124">
        <v>7.69230769230769E-2</v>
      </c>
      <c r="K68" s="124">
        <v>0</v>
      </c>
      <c r="L68" s="21">
        <v>0.90909090909090906</v>
      </c>
      <c r="M68" s="124">
        <v>0.8</v>
      </c>
      <c r="N68" s="124">
        <v>0.66666666666666663</v>
      </c>
      <c r="O68" s="124">
        <v>0.84615384615384615</v>
      </c>
      <c r="P68" s="124">
        <v>0.7857142857142857</v>
      </c>
      <c r="Q68" s="124">
        <v>0</v>
      </c>
      <c r="R68" s="124">
        <v>0.5</v>
      </c>
      <c r="S68" s="124">
        <v>0.33333333333333298</v>
      </c>
      <c r="T68" s="124">
        <v>0</v>
      </c>
      <c r="U68" s="124">
        <v>0</v>
      </c>
      <c r="V68" s="124">
        <v>0</v>
      </c>
      <c r="W68" s="124">
        <v>0.5</v>
      </c>
      <c r="X68" s="124">
        <v>0.33333333333333298</v>
      </c>
      <c r="Y68" s="124">
        <v>0</v>
      </c>
      <c r="Z68" s="124">
        <v>0</v>
      </c>
      <c r="AA68" s="21">
        <v>1</v>
      </c>
      <c r="AB68" s="124">
        <v>0.5</v>
      </c>
      <c r="AC68" s="124">
        <v>0.33333333333333331</v>
      </c>
      <c r="AD68" s="124">
        <v>0.5</v>
      </c>
      <c r="AE68" s="124">
        <v>0.5</v>
      </c>
      <c r="AF68" s="125">
        <v>0</v>
      </c>
      <c r="AG68" s="125">
        <v>0.28571428571428598</v>
      </c>
      <c r="AH68" s="125">
        <v>0.44444444444444398</v>
      </c>
      <c r="AI68" s="125">
        <v>6.6666666666666693E-2</v>
      </c>
      <c r="AJ68" s="126">
        <v>0</v>
      </c>
      <c r="AK68" s="125">
        <v>0</v>
      </c>
      <c r="AL68" s="125">
        <v>0.14285714285714299</v>
      </c>
      <c r="AM68" s="125">
        <v>0.22222222222222199</v>
      </c>
      <c r="AN68" s="125">
        <v>6.6666666666666693E-2</v>
      </c>
      <c r="AO68" s="126">
        <v>0</v>
      </c>
      <c r="AP68" s="28">
        <v>0.91666666666666663</v>
      </c>
      <c r="AQ68" s="125">
        <v>0.7142857142857143</v>
      </c>
      <c r="AR68" s="125">
        <v>0.61111111111111116</v>
      </c>
      <c r="AS68" s="125">
        <v>0.8</v>
      </c>
      <c r="AT68" s="126">
        <v>0.75</v>
      </c>
    </row>
    <row r="69" spans="1:46" s="24" customFormat="1" ht="12.5" x14ac:dyDescent="0.25">
      <c r="A69" s="22" t="s">
        <v>278</v>
      </c>
      <c r="B69" s="124">
        <v>0</v>
      </c>
      <c r="C69" s="124">
        <v>0.125</v>
      </c>
      <c r="D69" s="124">
        <v>0.14285714285714299</v>
      </c>
      <c r="E69" s="124">
        <v>0</v>
      </c>
      <c r="F69" s="124">
        <v>0</v>
      </c>
      <c r="G69" s="124">
        <v>0.125</v>
      </c>
      <c r="H69" s="124">
        <v>0.125</v>
      </c>
      <c r="I69" s="124">
        <v>0.14285714285714299</v>
      </c>
      <c r="J69" s="124">
        <v>0</v>
      </c>
      <c r="K69" s="124">
        <v>0</v>
      </c>
      <c r="L69" s="21">
        <v>0.875</v>
      </c>
      <c r="M69" s="124">
        <v>0.875</v>
      </c>
      <c r="N69" s="124">
        <v>0.7142857142857143</v>
      </c>
      <c r="O69" s="124">
        <v>1</v>
      </c>
      <c r="P69" s="124">
        <v>1</v>
      </c>
      <c r="Q69" s="124">
        <v>0</v>
      </c>
      <c r="R69" s="124">
        <v>0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21">
        <v>1</v>
      </c>
      <c r="AB69" s="124">
        <v>0.5</v>
      </c>
      <c r="AC69" s="124">
        <v>0.33333333333333331</v>
      </c>
      <c r="AD69" s="124">
        <v>1</v>
      </c>
      <c r="AE69" s="124">
        <v>1</v>
      </c>
      <c r="AF69" s="125">
        <v>0</v>
      </c>
      <c r="AG69" s="125">
        <v>0.1</v>
      </c>
      <c r="AH69" s="125">
        <v>0.1</v>
      </c>
      <c r="AI69" s="125">
        <v>0</v>
      </c>
      <c r="AJ69" s="126">
        <v>0</v>
      </c>
      <c r="AK69" s="125">
        <v>8.3333333333333301E-2</v>
      </c>
      <c r="AL69" s="125">
        <v>0.1</v>
      </c>
      <c r="AM69" s="125">
        <v>0.1</v>
      </c>
      <c r="AN69" s="125">
        <v>0</v>
      </c>
      <c r="AO69" s="126">
        <v>0</v>
      </c>
      <c r="AP69" s="28">
        <v>0.91666666666666663</v>
      </c>
      <c r="AQ69" s="125">
        <v>0.8</v>
      </c>
      <c r="AR69" s="125">
        <v>0.6</v>
      </c>
      <c r="AS69" s="125">
        <v>1</v>
      </c>
      <c r="AT69" s="126">
        <v>1</v>
      </c>
    </row>
    <row r="70" spans="1:46" s="24" customFormat="1" ht="12.5" x14ac:dyDescent="0.25">
      <c r="A70" s="22" t="s">
        <v>279</v>
      </c>
      <c r="B70" s="124">
        <v>0.14285714285714299</v>
      </c>
      <c r="C70" s="124">
        <v>0.1</v>
      </c>
      <c r="D70" s="124">
        <v>0.2</v>
      </c>
      <c r="E70" s="124">
        <v>0</v>
      </c>
      <c r="F70" s="124">
        <v>0.14285714285714299</v>
      </c>
      <c r="G70" s="124">
        <v>0</v>
      </c>
      <c r="H70" s="124">
        <v>0</v>
      </c>
      <c r="I70" s="124">
        <v>0.1</v>
      </c>
      <c r="J70" s="124">
        <v>0</v>
      </c>
      <c r="K70" s="124">
        <v>0</v>
      </c>
      <c r="L70" s="21">
        <v>0.7142857142857143</v>
      </c>
      <c r="M70" s="124">
        <v>0.55555555555555558</v>
      </c>
      <c r="N70" s="124">
        <v>0.7</v>
      </c>
      <c r="O70" s="124">
        <v>0.77777777777777779</v>
      </c>
      <c r="P70" s="124">
        <v>1</v>
      </c>
      <c r="Q70" s="124">
        <v>0</v>
      </c>
      <c r="R70" s="124">
        <v>0</v>
      </c>
      <c r="S70" s="124">
        <v>0</v>
      </c>
      <c r="T70" s="124">
        <v>0</v>
      </c>
      <c r="U70" s="124">
        <v>0</v>
      </c>
      <c r="V70" s="124">
        <v>0.2</v>
      </c>
      <c r="W70" s="124">
        <v>0</v>
      </c>
      <c r="X70" s="124">
        <v>0</v>
      </c>
      <c r="Y70" s="124">
        <v>0</v>
      </c>
      <c r="Z70" s="124">
        <v>0</v>
      </c>
      <c r="AA70" s="21">
        <v>0.8</v>
      </c>
      <c r="AB70" s="124">
        <v>0.66666666666666663</v>
      </c>
      <c r="AC70" s="124">
        <v>1</v>
      </c>
      <c r="AD70" s="124">
        <v>0.75</v>
      </c>
      <c r="AE70" s="124">
        <v>1</v>
      </c>
      <c r="AF70" s="125">
        <v>8.3333333333333301E-2</v>
      </c>
      <c r="AG70" s="125">
        <v>7.69230769230769E-2</v>
      </c>
      <c r="AH70" s="125">
        <v>0.133333333333333</v>
      </c>
      <c r="AI70" s="125">
        <v>0</v>
      </c>
      <c r="AJ70" s="126">
        <v>9.0909090909090898E-2</v>
      </c>
      <c r="AK70" s="125">
        <v>8.3333333333333301E-2</v>
      </c>
      <c r="AL70" s="125">
        <v>0</v>
      </c>
      <c r="AM70" s="125">
        <v>6.6666666666666693E-2</v>
      </c>
      <c r="AN70" s="125">
        <v>0</v>
      </c>
      <c r="AO70" s="126">
        <v>0</v>
      </c>
      <c r="AP70" s="28">
        <v>0.75</v>
      </c>
      <c r="AQ70" s="125">
        <v>0.58333333333333337</v>
      </c>
      <c r="AR70" s="125">
        <v>0.8</v>
      </c>
      <c r="AS70" s="125">
        <v>0.76923076923076927</v>
      </c>
      <c r="AT70" s="126">
        <v>1</v>
      </c>
    </row>
    <row r="71" spans="1:46" s="24" customFormat="1" ht="12.5" x14ac:dyDescent="0.25">
      <c r="A71" s="22" t="s">
        <v>280</v>
      </c>
      <c r="B71" s="124">
        <v>0.25</v>
      </c>
      <c r="C71" s="124">
        <v>0</v>
      </c>
      <c r="D71" s="124">
        <v>0.14285714285714299</v>
      </c>
      <c r="E71" s="124">
        <v>0</v>
      </c>
      <c r="F71" s="124">
        <v>5.8823529411764698E-2</v>
      </c>
      <c r="G71" s="124">
        <v>0.25</v>
      </c>
      <c r="H71" s="124">
        <v>0</v>
      </c>
      <c r="I71" s="124">
        <v>4.7619047619047603E-2</v>
      </c>
      <c r="J71" s="124">
        <v>0</v>
      </c>
      <c r="K71" s="124">
        <v>5.8823529411764698E-2</v>
      </c>
      <c r="L71" s="21">
        <v>0.5625</v>
      </c>
      <c r="M71" s="124">
        <v>0.94117647058823528</v>
      </c>
      <c r="N71" s="124">
        <v>0.80952380952380953</v>
      </c>
      <c r="O71" s="124">
        <v>0.8666666666666667</v>
      </c>
      <c r="P71" s="124">
        <v>0.88235294117647056</v>
      </c>
      <c r="Q71" s="124">
        <v>0.33333333333333298</v>
      </c>
      <c r="R71" s="124">
        <v>0.16666666666666699</v>
      </c>
      <c r="S71" s="124">
        <v>0</v>
      </c>
      <c r="T71" s="124">
        <v>0.22222222222222199</v>
      </c>
      <c r="U71" s="124">
        <v>0.33333333333333298</v>
      </c>
      <c r="V71" s="124">
        <v>0.33333333333333298</v>
      </c>
      <c r="W71" s="124">
        <v>0.16666666666666699</v>
      </c>
      <c r="X71" s="124">
        <v>0</v>
      </c>
      <c r="Y71" s="124">
        <v>0.11111111111111099</v>
      </c>
      <c r="Z71" s="124">
        <v>0.33333333333333298</v>
      </c>
      <c r="AA71" s="21">
        <v>0.66666666666666663</v>
      </c>
      <c r="AB71" s="124">
        <v>0.66666666666666663</v>
      </c>
      <c r="AC71" s="124">
        <v>0.5</v>
      </c>
      <c r="AD71" s="124">
        <v>0.77777777777777779</v>
      </c>
      <c r="AE71" s="124">
        <v>0.66666666666666663</v>
      </c>
      <c r="AF71" s="125">
        <v>0.26315789473684198</v>
      </c>
      <c r="AG71" s="125">
        <v>4.3478260869565202E-2</v>
      </c>
      <c r="AH71" s="125">
        <v>0.12</v>
      </c>
      <c r="AI71" s="125">
        <v>8.3333333333333301E-2</v>
      </c>
      <c r="AJ71" s="126">
        <v>0.15384615384615399</v>
      </c>
      <c r="AK71" s="125">
        <v>0.26315789473684198</v>
      </c>
      <c r="AL71" s="125">
        <v>4.3478260869565202E-2</v>
      </c>
      <c r="AM71" s="125">
        <v>0.04</v>
      </c>
      <c r="AN71" s="125">
        <v>4.1666666666666699E-2</v>
      </c>
      <c r="AO71" s="126">
        <v>0.15384615384615399</v>
      </c>
      <c r="AP71" s="28">
        <v>0.57894736842105265</v>
      </c>
      <c r="AQ71" s="125">
        <v>0.86956521739130432</v>
      </c>
      <c r="AR71" s="125">
        <v>0.76</v>
      </c>
      <c r="AS71" s="125">
        <v>0.83333333333333337</v>
      </c>
      <c r="AT71" s="126">
        <v>0.80769230769230771</v>
      </c>
    </row>
    <row r="72" spans="1:46" s="24" customFormat="1" ht="12.5" x14ac:dyDescent="0.25">
      <c r="A72" s="22" t="s">
        <v>281</v>
      </c>
      <c r="B72" s="124">
        <v>0.105263157894737</v>
      </c>
      <c r="C72" s="124">
        <v>6.6666666666666693E-2</v>
      </c>
      <c r="D72" s="124">
        <v>0.11764705882352899</v>
      </c>
      <c r="E72" s="124">
        <v>5.2631578947368397E-2</v>
      </c>
      <c r="F72" s="124">
        <v>0</v>
      </c>
      <c r="G72" s="124">
        <v>5.2631578947368397E-2</v>
      </c>
      <c r="H72" s="124">
        <v>6.6666666666666693E-2</v>
      </c>
      <c r="I72" s="124">
        <v>0</v>
      </c>
      <c r="J72" s="124">
        <v>0</v>
      </c>
      <c r="K72" s="124">
        <v>0</v>
      </c>
      <c r="L72" s="21">
        <v>0.66666666666666663</v>
      </c>
      <c r="M72" s="124">
        <v>0.8</v>
      </c>
      <c r="N72" s="124">
        <v>0.94117647058823528</v>
      </c>
      <c r="O72" s="124">
        <v>0.89473684210526316</v>
      </c>
      <c r="P72" s="124">
        <v>0.90476190476190477</v>
      </c>
      <c r="Q72" s="124">
        <v>0</v>
      </c>
      <c r="R72" s="124">
        <v>0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21">
        <v>1</v>
      </c>
      <c r="AB72" s="124">
        <v>1</v>
      </c>
      <c r="AC72" s="124">
        <v>1</v>
      </c>
      <c r="AD72" s="124">
        <v>0.5</v>
      </c>
      <c r="AE72" s="124">
        <v>1</v>
      </c>
      <c r="AF72" s="125">
        <v>9.5238095238095205E-2</v>
      </c>
      <c r="AG72" s="125">
        <v>6.25E-2</v>
      </c>
      <c r="AH72" s="125">
        <v>0.105263157894737</v>
      </c>
      <c r="AI72" s="125">
        <v>4.7619047619047603E-2</v>
      </c>
      <c r="AJ72" s="126">
        <v>0</v>
      </c>
      <c r="AK72" s="125">
        <v>4.7619047619047603E-2</v>
      </c>
      <c r="AL72" s="125">
        <v>6.25E-2</v>
      </c>
      <c r="AM72" s="125">
        <v>0</v>
      </c>
      <c r="AN72" s="125">
        <v>0</v>
      </c>
      <c r="AO72" s="126">
        <v>0</v>
      </c>
      <c r="AP72" s="28">
        <v>0.7</v>
      </c>
      <c r="AQ72" s="125">
        <v>0.8125</v>
      </c>
      <c r="AR72" s="125">
        <v>0.94736842105263153</v>
      </c>
      <c r="AS72" s="125">
        <v>0.8571428571428571</v>
      </c>
      <c r="AT72" s="126">
        <v>0.91304347826086951</v>
      </c>
    </row>
    <row r="73" spans="1:46" s="24" customFormat="1" ht="12.5" x14ac:dyDescent="0.25">
      <c r="A73" s="22" t="s">
        <v>282</v>
      </c>
      <c r="B73" s="124">
        <v>7.1428571428571397E-2</v>
      </c>
      <c r="C73" s="124">
        <v>0</v>
      </c>
      <c r="D73" s="124">
        <v>0.31818181818181801</v>
      </c>
      <c r="E73" s="124">
        <v>0.11363636363636399</v>
      </c>
      <c r="F73" s="124">
        <v>0</v>
      </c>
      <c r="G73" s="124">
        <v>0.14285714285714299</v>
      </c>
      <c r="H73" s="124">
        <v>5.5555555555555601E-2</v>
      </c>
      <c r="I73" s="124">
        <v>9.0909090909090898E-2</v>
      </c>
      <c r="J73" s="124">
        <v>4.5454545454545497E-2</v>
      </c>
      <c r="K73" s="124">
        <v>2.8571428571428598E-2</v>
      </c>
      <c r="L73" s="21">
        <v>0.7142857142857143</v>
      </c>
      <c r="M73" s="124">
        <v>0.77777777777777779</v>
      </c>
      <c r="N73" s="124">
        <v>0.63636363636363635</v>
      </c>
      <c r="O73" s="124">
        <v>0.77272727272727271</v>
      </c>
      <c r="P73" s="124">
        <v>0.91428571428571426</v>
      </c>
      <c r="Q73" s="124">
        <v>0</v>
      </c>
      <c r="R73" s="124">
        <v>0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21">
        <v>0.66666666666666663</v>
      </c>
      <c r="AB73" s="124">
        <v>1</v>
      </c>
      <c r="AC73" s="124">
        <v>1</v>
      </c>
      <c r="AD73" s="124">
        <v>1</v>
      </c>
      <c r="AE73" s="124">
        <v>0.8</v>
      </c>
      <c r="AF73" s="125">
        <v>5.8823529411764698E-2</v>
      </c>
      <c r="AG73" s="125">
        <v>0</v>
      </c>
      <c r="AH73" s="125">
        <v>0.30434782608695699</v>
      </c>
      <c r="AI73" s="125">
        <v>0.108695652173913</v>
      </c>
      <c r="AJ73" s="126">
        <v>0</v>
      </c>
      <c r="AK73" s="125">
        <v>0.11764705882352899</v>
      </c>
      <c r="AL73" s="125">
        <v>4.3478260869565202E-2</v>
      </c>
      <c r="AM73" s="125">
        <v>8.6956521739130405E-2</v>
      </c>
      <c r="AN73" s="125">
        <v>4.3478260869565202E-2</v>
      </c>
      <c r="AO73" s="126">
        <v>2.5000000000000001E-2</v>
      </c>
      <c r="AP73" s="28">
        <v>0.70588235294117652</v>
      </c>
      <c r="AQ73" s="125">
        <v>0.82608695652173914</v>
      </c>
      <c r="AR73" s="125">
        <v>0.65217391304347827</v>
      </c>
      <c r="AS73" s="125">
        <v>0.8</v>
      </c>
      <c r="AT73" s="126">
        <v>0.9</v>
      </c>
    </row>
    <row r="74" spans="1:46" s="24" customFormat="1" ht="12.5" x14ac:dyDescent="0.25">
      <c r="A74" s="22" t="s">
        <v>283</v>
      </c>
      <c r="B74" s="124">
        <v>0</v>
      </c>
      <c r="C74" s="124">
        <v>0.14285714285714299</v>
      </c>
      <c r="D74" s="124">
        <v>0.1875</v>
      </c>
      <c r="E74" s="124">
        <v>0</v>
      </c>
      <c r="F74" s="124">
        <v>0</v>
      </c>
      <c r="G74" s="124">
        <v>0</v>
      </c>
      <c r="H74" s="124">
        <v>0.14285714285714299</v>
      </c>
      <c r="I74" s="124">
        <v>0.1875</v>
      </c>
      <c r="J74" s="124">
        <v>0</v>
      </c>
      <c r="K74" s="124">
        <v>0</v>
      </c>
      <c r="L74" s="21">
        <v>1</v>
      </c>
      <c r="M74" s="124">
        <v>0.5714285714285714</v>
      </c>
      <c r="N74" s="124">
        <v>0.6875</v>
      </c>
      <c r="O74" s="124">
        <v>1</v>
      </c>
      <c r="P74" s="124">
        <v>0.83333333333333337</v>
      </c>
      <c r="Q74" s="124">
        <v>0</v>
      </c>
      <c r="R74" s="124">
        <v>0</v>
      </c>
      <c r="S74" s="124">
        <v>0.16666666666666699</v>
      </c>
      <c r="T74" s="124">
        <v>0</v>
      </c>
      <c r="U74" s="124">
        <v>0</v>
      </c>
      <c r="V74" s="124">
        <v>0</v>
      </c>
      <c r="W74" s="124">
        <v>0</v>
      </c>
      <c r="X74" s="124">
        <v>0.16666666666666699</v>
      </c>
      <c r="Y74" s="124">
        <v>0</v>
      </c>
      <c r="Z74" s="124">
        <v>0</v>
      </c>
      <c r="AA74" s="21">
        <v>0.75</v>
      </c>
      <c r="AB74" s="124">
        <v>0.5</v>
      </c>
      <c r="AC74" s="124">
        <v>0.83333333333333337</v>
      </c>
      <c r="AD74" s="124">
        <v>0.7</v>
      </c>
      <c r="AE74" s="124">
        <v>1</v>
      </c>
      <c r="AF74" s="125">
        <v>0</v>
      </c>
      <c r="AG74" s="125">
        <v>9.0909090909090898E-2</v>
      </c>
      <c r="AH74" s="125">
        <v>0.18181818181818199</v>
      </c>
      <c r="AI74" s="125">
        <v>0</v>
      </c>
      <c r="AJ74" s="126">
        <v>0</v>
      </c>
      <c r="AK74" s="125">
        <v>0</v>
      </c>
      <c r="AL74" s="125">
        <v>9.0909090909090898E-2</v>
      </c>
      <c r="AM74" s="125">
        <v>0.18181818181818199</v>
      </c>
      <c r="AN74" s="125">
        <v>0</v>
      </c>
      <c r="AO74" s="126">
        <v>0</v>
      </c>
      <c r="AP74" s="28">
        <v>0.8</v>
      </c>
      <c r="AQ74" s="125">
        <v>0.54545454545454541</v>
      </c>
      <c r="AR74" s="125">
        <v>0.72727272727272729</v>
      </c>
      <c r="AS74" s="125">
        <v>0.8</v>
      </c>
      <c r="AT74" s="126">
        <v>0.88888888888888884</v>
      </c>
    </row>
    <row r="75" spans="1:46" s="24" customFormat="1" ht="12.5" x14ac:dyDescent="0.25">
      <c r="A75" s="22" t="s">
        <v>284</v>
      </c>
      <c r="B75" s="124"/>
      <c r="C75" s="124"/>
      <c r="D75" s="124">
        <v>0</v>
      </c>
      <c r="E75" s="124">
        <v>0</v>
      </c>
      <c r="F75" s="124">
        <v>0</v>
      </c>
      <c r="G75" s="124"/>
      <c r="H75" s="124"/>
      <c r="I75" s="124">
        <v>0</v>
      </c>
      <c r="J75" s="124">
        <v>0</v>
      </c>
      <c r="K75" s="124">
        <v>0</v>
      </c>
      <c r="L75" s="21"/>
      <c r="M75" s="124"/>
      <c r="N75" s="124">
        <v>1</v>
      </c>
      <c r="O75" s="124">
        <v>1</v>
      </c>
      <c r="P75" s="124">
        <v>1</v>
      </c>
      <c r="Q75" s="124"/>
      <c r="R75" s="124"/>
      <c r="S75" s="124">
        <v>0</v>
      </c>
      <c r="T75" s="124">
        <v>0</v>
      </c>
      <c r="U75" s="124">
        <v>0</v>
      </c>
      <c r="V75" s="124"/>
      <c r="W75" s="124"/>
      <c r="X75" s="124">
        <v>0</v>
      </c>
      <c r="Y75" s="124">
        <v>0</v>
      </c>
      <c r="Z75" s="124">
        <v>0</v>
      </c>
      <c r="AA75" s="21"/>
      <c r="AB75" s="124"/>
      <c r="AC75" s="124"/>
      <c r="AD75" s="124">
        <v>0</v>
      </c>
      <c r="AE75" s="124" t="s">
        <v>227</v>
      </c>
      <c r="AF75" s="125"/>
      <c r="AG75" s="125"/>
      <c r="AH75" s="125">
        <v>0</v>
      </c>
      <c r="AI75" s="125">
        <v>0</v>
      </c>
      <c r="AJ75" s="126">
        <v>0</v>
      </c>
      <c r="AK75" s="125"/>
      <c r="AL75" s="125"/>
      <c r="AM75" s="125">
        <v>0</v>
      </c>
      <c r="AN75" s="125">
        <v>0</v>
      </c>
      <c r="AO75" s="126">
        <v>0</v>
      </c>
      <c r="AP75" s="28"/>
      <c r="AQ75" s="125"/>
      <c r="AR75" s="125">
        <v>1</v>
      </c>
      <c r="AS75" s="125">
        <v>1</v>
      </c>
      <c r="AT75" s="126">
        <v>1</v>
      </c>
    </row>
    <row r="76" spans="1:46" s="24" customFormat="1" ht="12.5" x14ac:dyDescent="0.25">
      <c r="A76" s="22" t="s">
        <v>285</v>
      </c>
      <c r="B76" s="124"/>
      <c r="C76" s="124">
        <v>0</v>
      </c>
      <c r="D76" s="124">
        <v>0</v>
      </c>
      <c r="E76" s="124">
        <v>0</v>
      </c>
      <c r="F76" s="124">
        <v>0</v>
      </c>
      <c r="G76" s="124"/>
      <c r="H76" s="124">
        <v>0</v>
      </c>
      <c r="I76" s="124">
        <v>0</v>
      </c>
      <c r="J76" s="124">
        <v>0.25</v>
      </c>
      <c r="K76" s="124">
        <v>0</v>
      </c>
      <c r="L76" s="21"/>
      <c r="M76" s="124">
        <v>0.5</v>
      </c>
      <c r="N76" s="124">
        <v>1</v>
      </c>
      <c r="O76" s="124">
        <v>0.75</v>
      </c>
      <c r="P76" s="124">
        <v>1</v>
      </c>
      <c r="Q76" s="124"/>
      <c r="R76" s="124">
        <v>0</v>
      </c>
      <c r="S76" s="124">
        <v>0</v>
      </c>
      <c r="T76" s="124">
        <v>0</v>
      </c>
      <c r="U76" s="124">
        <v>0</v>
      </c>
      <c r="V76" s="124"/>
      <c r="W76" s="124">
        <v>0</v>
      </c>
      <c r="X76" s="124">
        <v>0</v>
      </c>
      <c r="Y76" s="124">
        <v>0</v>
      </c>
      <c r="Z76" s="124">
        <v>0</v>
      </c>
      <c r="AA76" s="21"/>
      <c r="AB76" s="124"/>
      <c r="AC76" s="124"/>
      <c r="AD76" s="124">
        <v>1</v>
      </c>
      <c r="AE76" s="124" t="s">
        <v>227</v>
      </c>
      <c r="AF76" s="125"/>
      <c r="AG76" s="125">
        <v>0</v>
      </c>
      <c r="AH76" s="125">
        <v>0</v>
      </c>
      <c r="AI76" s="125">
        <v>0</v>
      </c>
      <c r="AJ76" s="126">
        <v>0</v>
      </c>
      <c r="AK76" s="125"/>
      <c r="AL76" s="125">
        <v>0</v>
      </c>
      <c r="AM76" s="125">
        <v>0</v>
      </c>
      <c r="AN76" s="125">
        <v>0.2</v>
      </c>
      <c r="AO76" s="126">
        <v>0</v>
      </c>
      <c r="AP76" s="28"/>
      <c r="AQ76" s="125">
        <v>0.5</v>
      </c>
      <c r="AR76" s="125">
        <v>1</v>
      </c>
      <c r="AS76" s="125">
        <v>0.8</v>
      </c>
      <c r="AT76" s="126">
        <v>1</v>
      </c>
    </row>
    <row r="77" spans="1:46" s="24" customFormat="1" ht="12.5" x14ac:dyDescent="0.25">
      <c r="A77" s="22" t="s">
        <v>286</v>
      </c>
      <c r="B77" s="124">
        <v>0</v>
      </c>
      <c r="C77" s="124">
        <v>0.28571428571428598</v>
      </c>
      <c r="D77" s="124">
        <v>0.22222222222222199</v>
      </c>
      <c r="E77" s="124">
        <v>0.15384615384615399</v>
      </c>
      <c r="F77" s="124">
        <v>0</v>
      </c>
      <c r="G77" s="124">
        <v>0</v>
      </c>
      <c r="H77" s="124">
        <v>0.28571428571428598</v>
      </c>
      <c r="I77" s="124">
        <v>0</v>
      </c>
      <c r="J77" s="124">
        <v>7.69230769230769E-2</v>
      </c>
      <c r="K77" s="124">
        <v>0</v>
      </c>
      <c r="L77" s="21">
        <v>1</v>
      </c>
      <c r="M77" s="124">
        <v>0.5714285714285714</v>
      </c>
      <c r="N77" s="124">
        <v>0.88888888888888884</v>
      </c>
      <c r="O77" s="124">
        <v>0.92307692307692313</v>
      </c>
      <c r="P77" s="124">
        <v>0.875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0.33333333333333298</v>
      </c>
      <c r="AA77" s="21" t="s">
        <v>263</v>
      </c>
      <c r="AB77" s="124"/>
      <c r="AC77" s="124">
        <v>1</v>
      </c>
      <c r="AD77" s="124">
        <v>1</v>
      </c>
      <c r="AE77" s="124">
        <v>0.66666666666666663</v>
      </c>
      <c r="AF77" s="125">
        <v>0</v>
      </c>
      <c r="AG77" s="125">
        <v>0.28571428571428598</v>
      </c>
      <c r="AH77" s="125">
        <v>0.16666666666666699</v>
      </c>
      <c r="AI77" s="125">
        <v>0.133333333333333</v>
      </c>
      <c r="AJ77" s="126">
        <v>0</v>
      </c>
      <c r="AK77" s="125">
        <v>0</v>
      </c>
      <c r="AL77" s="125">
        <v>0.28571428571428598</v>
      </c>
      <c r="AM77" s="125">
        <v>0</v>
      </c>
      <c r="AN77" s="125">
        <v>6.6666666666666693E-2</v>
      </c>
      <c r="AO77" s="126">
        <v>9.0909090909090898E-2</v>
      </c>
      <c r="AP77" s="28">
        <v>1</v>
      </c>
      <c r="AQ77" s="125">
        <v>0.5714285714285714</v>
      </c>
      <c r="AR77" s="125">
        <v>0.91666666666666663</v>
      </c>
      <c r="AS77" s="125">
        <v>0.93333333333333335</v>
      </c>
      <c r="AT77" s="126">
        <v>0.81818181818181823</v>
      </c>
    </row>
    <row r="78" spans="1:46" s="24" customFormat="1" ht="12.5" x14ac:dyDescent="0.25">
      <c r="A78" s="22" t="s">
        <v>287</v>
      </c>
      <c r="B78" s="124"/>
      <c r="C78" s="124"/>
      <c r="D78" s="124"/>
      <c r="E78" s="124">
        <v>0</v>
      </c>
      <c r="F78" s="124">
        <v>0</v>
      </c>
      <c r="G78" s="124"/>
      <c r="H78" s="124"/>
      <c r="I78" s="124"/>
      <c r="J78" s="124">
        <v>0.33333333333333298</v>
      </c>
      <c r="K78" s="124">
        <v>0</v>
      </c>
      <c r="L78" s="21"/>
      <c r="M78" s="124"/>
      <c r="N78" s="124"/>
      <c r="O78" s="124">
        <v>0.33333333333333331</v>
      </c>
      <c r="P78" s="124">
        <v>1</v>
      </c>
      <c r="Q78" s="124"/>
      <c r="R78" s="124"/>
      <c r="S78" s="124"/>
      <c r="T78" s="124">
        <v>0</v>
      </c>
      <c r="U78" s="124">
        <v>0</v>
      </c>
      <c r="V78" s="124"/>
      <c r="W78" s="124"/>
      <c r="X78" s="124"/>
      <c r="Y78" s="124">
        <v>0</v>
      </c>
      <c r="Z78" s="124">
        <v>0</v>
      </c>
      <c r="AA78" s="21"/>
      <c r="AB78" s="124"/>
      <c r="AC78" s="124"/>
      <c r="AD78" s="124">
        <v>0</v>
      </c>
      <c r="AE78" s="124" t="s">
        <v>227</v>
      </c>
      <c r="AF78" s="125"/>
      <c r="AG78" s="125"/>
      <c r="AH78" s="125"/>
      <c r="AI78" s="125">
        <v>0</v>
      </c>
      <c r="AJ78" s="126">
        <v>0</v>
      </c>
      <c r="AK78" s="125"/>
      <c r="AL78" s="125"/>
      <c r="AM78" s="125"/>
      <c r="AN78" s="125">
        <v>0.33333333333333298</v>
      </c>
      <c r="AO78" s="126">
        <v>0</v>
      </c>
      <c r="AP78" s="28"/>
      <c r="AQ78" s="125"/>
      <c r="AR78" s="125"/>
      <c r="AS78" s="125">
        <v>0.33333333333333331</v>
      </c>
      <c r="AT78" s="126">
        <v>1</v>
      </c>
    </row>
    <row r="79" spans="1:46" s="24" customFormat="1" ht="12.5" x14ac:dyDescent="0.25">
      <c r="A79" s="22" t="s">
        <v>287</v>
      </c>
      <c r="B79" s="124"/>
      <c r="C79" s="124"/>
      <c r="D79" s="124"/>
      <c r="E79" s="124"/>
      <c r="F79" s="124">
        <v>0</v>
      </c>
      <c r="G79" s="124"/>
      <c r="H79" s="124"/>
      <c r="I79" s="124"/>
      <c r="J79" s="124"/>
      <c r="K79" s="124">
        <v>0</v>
      </c>
      <c r="L79" s="21"/>
      <c r="M79" s="124"/>
      <c r="N79" s="124"/>
      <c r="O79" s="124"/>
      <c r="P79" s="124">
        <v>0.66666666666666663</v>
      </c>
      <c r="Q79" s="124"/>
      <c r="R79" s="124"/>
      <c r="S79" s="124"/>
      <c r="T79" s="124"/>
      <c r="U79" s="124">
        <v>0</v>
      </c>
      <c r="V79" s="124"/>
      <c r="W79" s="124"/>
      <c r="X79" s="124"/>
      <c r="Y79" s="124"/>
      <c r="Z79" s="124">
        <v>0.5</v>
      </c>
      <c r="AA79" s="21"/>
      <c r="AB79" s="124"/>
      <c r="AC79" s="124"/>
      <c r="AD79" s="124"/>
      <c r="AE79" s="124">
        <v>0.5</v>
      </c>
      <c r="AF79" s="125"/>
      <c r="AG79" s="125"/>
      <c r="AH79" s="125"/>
      <c r="AI79" s="125"/>
      <c r="AJ79" s="126">
        <v>0</v>
      </c>
      <c r="AK79" s="125"/>
      <c r="AL79" s="125"/>
      <c r="AM79" s="125"/>
      <c r="AN79" s="125"/>
      <c r="AO79" s="126">
        <v>0.2</v>
      </c>
      <c r="AP79" s="28"/>
      <c r="AQ79" s="125"/>
      <c r="AR79" s="125"/>
      <c r="AS79" s="125"/>
      <c r="AT79" s="126">
        <v>0.6</v>
      </c>
    </row>
    <row r="80" spans="1:46" s="24" customFormat="1" ht="12.5" x14ac:dyDescent="0.25">
      <c r="A80" s="22" t="s">
        <v>288</v>
      </c>
      <c r="B80" s="124"/>
      <c r="C80" s="124"/>
      <c r="D80" s="124"/>
      <c r="E80" s="124"/>
      <c r="F80" s="124">
        <v>0</v>
      </c>
      <c r="G80" s="124"/>
      <c r="H80" s="124"/>
      <c r="I80" s="124"/>
      <c r="J80" s="124"/>
      <c r="K80" s="124">
        <v>0</v>
      </c>
      <c r="L80" s="21"/>
      <c r="M80" s="124"/>
      <c r="N80" s="124"/>
      <c r="O80" s="124"/>
      <c r="P80" s="124">
        <v>1</v>
      </c>
      <c r="Q80" s="124"/>
      <c r="R80" s="124"/>
      <c r="S80" s="124"/>
      <c r="T80" s="124"/>
      <c r="U80" s="124">
        <v>0</v>
      </c>
      <c r="V80" s="124"/>
      <c r="W80" s="124"/>
      <c r="X80" s="124"/>
      <c r="Y80" s="124"/>
      <c r="Z80" s="124">
        <v>0</v>
      </c>
      <c r="AA80" s="21"/>
      <c r="AB80" s="124"/>
      <c r="AC80" s="124"/>
      <c r="AD80" s="124"/>
      <c r="AE80" s="124">
        <v>1</v>
      </c>
      <c r="AF80" s="125"/>
      <c r="AG80" s="125"/>
      <c r="AH80" s="125"/>
      <c r="AI80" s="125"/>
      <c r="AJ80" s="126">
        <v>0</v>
      </c>
      <c r="AK80" s="125"/>
      <c r="AL80" s="125"/>
      <c r="AM80" s="125"/>
      <c r="AN80" s="125"/>
      <c r="AO80" s="126">
        <v>0</v>
      </c>
      <c r="AP80" s="28"/>
      <c r="AQ80" s="125"/>
      <c r="AR80" s="125"/>
      <c r="AS80" s="125"/>
      <c r="AT80" s="126">
        <v>1</v>
      </c>
    </row>
    <row r="81" spans="1:46" s="24" customFormat="1" ht="12.5" x14ac:dyDescent="0.25">
      <c r="A81" s="22" t="s">
        <v>289</v>
      </c>
      <c r="B81" s="124"/>
      <c r="C81" s="124"/>
      <c r="D81" s="124"/>
      <c r="E81" s="124">
        <v>0</v>
      </c>
      <c r="F81" s="124">
        <v>0</v>
      </c>
      <c r="G81" s="124"/>
      <c r="H81" s="124"/>
      <c r="I81" s="124"/>
      <c r="J81" s="124">
        <v>0</v>
      </c>
      <c r="K81" s="124">
        <v>0</v>
      </c>
      <c r="L81" s="21"/>
      <c r="M81" s="124"/>
      <c r="N81" s="124"/>
      <c r="O81" s="124">
        <v>1</v>
      </c>
      <c r="P81" s="124">
        <v>1</v>
      </c>
      <c r="Q81" s="124"/>
      <c r="R81" s="124"/>
      <c r="S81" s="124"/>
      <c r="T81" s="124">
        <v>0</v>
      </c>
      <c r="U81" s="124">
        <v>0</v>
      </c>
      <c r="V81" s="124"/>
      <c r="W81" s="124"/>
      <c r="X81" s="124"/>
      <c r="Y81" s="124">
        <v>0</v>
      </c>
      <c r="Z81" s="124">
        <v>0</v>
      </c>
      <c r="AA81" s="21"/>
      <c r="AB81" s="124"/>
      <c r="AC81" s="124"/>
      <c r="AD81" s="124">
        <v>0</v>
      </c>
      <c r="AE81" s="124">
        <v>1</v>
      </c>
      <c r="AF81" s="125"/>
      <c r="AG81" s="125"/>
      <c r="AH81" s="125"/>
      <c r="AI81" s="125">
        <v>0</v>
      </c>
      <c r="AJ81" s="126">
        <v>0</v>
      </c>
      <c r="AK81" s="125"/>
      <c r="AL81" s="125"/>
      <c r="AM81" s="125"/>
      <c r="AN81" s="125">
        <v>0</v>
      </c>
      <c r="AO81" s="126">
        <v>0</v>
      </c>
      <c r="AP81" s="28"/>
      <c r="AQ81" s="125"/>
      <c r="AR81" s="125"/>
      <c r="AS81" s="125">
        <v>1</v>
      </c>
      <c r="AT81" s="126">
        <v>1</v>
      </c>
    </row>
    <row r="82" spans="1:46" s="24" customFormat="1" ht="12.5" x14ac:dyDescent="0.25">
      <c r="A82" s="48" t="s">
        <v>290</v>
      </c>
      <c r="B82" s="136"/>
      <c r="C82" s="136"/>
      <c r="D82" s="136"/>
      <c r="E82" s="136" t="s">
        <v>227</v>
      </c>
      <c r="F82" s="136" t="s">
        <v>227</v>
      </c>
      <c r="G82" s="136"/>
      <c r="H82" s="136"/>
      <c r="I82" s="136"/>
      <c r="J82" s="136" t="s">
        <v>227</v>
      </c>
      <c r="K82" s="136" t="s">
        <v>227</v>
      </c>
      <c r="L82" s="136"/>
      <c r="M82" s="136"/>
      <c r="N82" s="136"/>
      <c r="O82" s="136" t="s">
        <v>227</v>
      </c>
      <c r="P82" s="136" t="s">
        <v>227</v>
      </c>
      <c r="Q82" s="136"/>
      <c r="R82" s="136"/>
      <c r="S82" s="136"/>
      <c r="T82" s="136" t="s">
        <v>227</v>
      </c>
      <c r="U82" s="136" t="s">
        <v>227</v>
      </c>
      <c r="V82" s="136"/>
      <c r="W82" s="136"/>
      <c r="X82" s="136"/>
      <c r="Y82" s="136" t="s">
        <v>227</v>
      </c>
      <c r="Z82" s="136" t="s">
        <v>227</v>
      </c>
      <c r="AA82" s="136"/>
      <c r="AB82" s="136"/>
      <c r="AC82" s="136"/>
      <c r="AD82" s="136" t="s">
        <v>227</v>
      </c>
      <c r="AE82" s="136" t="s">
        <v>227</v>
      </c>
      <c r="AF82" s="136"/>
      <c r="AG82" s="136"/>
      <c r="AH82" s="136"/>
      <c r="AI82" s="136" t="s">
        <v>227</v>
      </c>
      <c r="AJ82" s="137" t="s">
        <v>227</v>
      </c>
      <c r="AK82" s="136"/>
      <c r="AL82" s="136"/>
      <c r="AM82" s="136"/>
      <c r="AN82" s="136" t="s">
        <v>227</v>
      </c>
      <c r="AO82" s="137" t="s">
        <v>227</v>
      </c>
      <c r="AP82" s="136"/>
      <c r="AQ82" s="136"/>
      <c r="AR82" s="136"/>
      <c r="AS82" s="144"/>
      <c r="AT82" s="135" t="s">
        <v>227</v>
      </c>
    </row>
    <row r="83" spans="1:46" s="24" customFormat="1" ht="12.5" x14ac:dyDescent="0.25">
      <c r="A83" s="22" t="s">
        <v>291</v>
      </c>
      <c r="B83" s="124">
        <v>1</v>
      </c>
      <c r="C83" s="124">
        <v>0.33333333333333298</v>
      </c>
      <c r="D83" s="124">
        <v>0</v>
      </c>
      <c r="E83" s="124">
        <v>0</v>
      </c>
      <c r="F83" s="124">
        <v>0</v>
      </c>
      <c r="G83" s="124">
        <v>0</v>
      </c>
      <c r="H83" s="124">
        <v>0.33333333333333298</v>
      </c>
      <c r="I83" s="124">
        <v>0</v>
      </c>
      <c r="J83" s="124">
        <v>0</v>
      </c>
      <c r="K83" s="124">
        <v>0</v>
      </c>
      <c r="L83" s="21">
        <v>0</v>
      </c>
      <c r="M83" s="124">
        <v>0.33333333333333331</v>
      </c>
      <c r="N83" s="124">
        <v>1</v>
      </c>
      <c r="O83" s="124">
        <v>1</v>
      </c>
      <c r="P83" s="124">
        <v>0</v>
      </c>
      <c r="Q83" s="124">
        <v>0</v>
      </c>
      <c r="R83" s="124">
        <v>0.5</v>
      </c>
      <c r="S83" s="124">
        <v>0.5</v>
      </c>
      <c r="T83" s="124">
        <v>0</v>
      </c>
      <c r="U83" s="124">
        <v>0.4</v>
      </c>
      <c r="V83" s="124">
        <v>0</v>
      </c>
      <c r="W83" s="124">
        <v>0.5</v>
      </c>
      <c r="X83" s="124">
        <v>0.5</v>
      </c>
      <c r="Y83" s="124">
        <v>0</v>
      </c>
      <c r="Z83" s="124">
        <v>0.4</v>
      </c>
      <c r="AA83" s="21" t="s">
        <v>263</v>
      </c>
      <c r="AB83" s="124">
        <v>0.5</v>
      </c>
      <c r="AC83" s="124">
        <v>0.5</v>
      </c>
      <c r="AD83" s="124">
        <v>0</v>
      </c>
      <c r="AE83" s="124">
        <v>0.4</v>
      </c>
      <c r="AF83" s="125">
        <v>1</v>
      </c>
      <c r="AG83" s="125">
        <v>0.4</v>
      </c>
      <c r="AH83" s="125">
        <v>0.2</v>
      </c>
      <c r="AI83" s="125">
        <v>0</v>
      </c>
      <c r="AJ83" s="126">
        <v>0.33333333333333298</v>
      </c>
      <c r="AK83" s="125">
        <v>0</v>
      </c>
      <c r="AL83" s="125">
        <v>0.4</v>
      </c>
      <c r="AM83" s="125">
        <v>0.2</v>
      </c>
      <c r="AN83" s="125">
        <v>0</v>
      </c>
      <c r="AO83" s="126">
        <v>0.33333333333333298</v>
      </c>
      <c r="AP83" s="28">
        <v>0</v>
      </c>
      <c r="AQ83" s="125">
        <v>0.4</v>
      </c>
      <c r="AR83" s="125">
        <v>0.8</v>
      </c>
      <c r="AS83" s="125">
        <v>1</v>
      </c>
      <c r="AT83" s="126">
        <v>0.33333333333333331</v>
      </c>
    </row>
    <row r="84" spans="1:46" s="24" customFormat="1" ht="12.5" x14ac:dyDescent="0.25">
      <c r="A84" s="22" t="s">
        <v>292</v>
      </c>
      <c r="B84" s="124">
        <v>0.75</v>
      </c>
      <c r="C84" s="124">
        <v>0.2</v>
      </c>
      <c r="D84" s="124">
        <v>0.2</v>
      </c>
      <c r="E84" s="124">
        <v>0.33333333333333298</v>
      </c>
      <c r="F84" s="124">
        <v>0</v>
      </c>
      <c r="G84" s="124">
        <v>0.25</v>
      </c>
      <c r="H84" s="124">
        <v>0.2</v>
      </c>
      <c r="I84" s="124">
        <v>0</v>
      </c>
      <c r="J84" s="124">
        <v>0.16666666666666699</v>
      </c>
      <c r="K84" s="124">
        <v>0</v>
      </c>
      <c r="L84" s="21">
        <v>0.5</v>
      </c>
      <c r="M84" s="124">
        <v>0.6</v>
      </c>
      <c r="N84" s="124">
        <v>0.8</v>
      </c>
      <c r="O84" s="124">
        <v>0.5</v>
      </c>
      <c r="P84" s="124">
        <v>1</v>
      </c>
      <c r="Q84" s="124">
        <v>0.16666666666666699</v>
      </c>
      <c r="R84" s="124">
        <v>0.33333333333333298</v>
      </c>
      <c r="S84" s="124">
        <v>0.2</v>
      </c>
      <c r="T84" s="124">
        <v>0</v>
      </c>
      <c r="U84" s="124">
        <v>8.3333333333333301E-2</v>
      </c>
      <c r="V84" s="124">
        <v>0</v>
      </c>
      <c r="W84" s="124">
        <v>0.33333333333333298</v>
      </c>
      <c r="X84" s="124">
        <v>0</v>
      </c>
      <c r="Y84" s="124">
        <v>0</v>
      </c>
      <c r="Z84" s="124">
        <v>8.3333333333333301E-2</v>
      </c>
      <c r="AA84" s="21">
        <v>1</v>
      </c>
      <c r="AB84" s="124">
        <v>0.55555555555555558</v>
      </c>
      <c r="AC84" s="124">
        <v>0.8</v>
      </c>
      <c r="AD84" s="124">
        <v>0.72727272727272729</v>
      </c>
      <c r="AE84" s="124">
        <v>0.66666666666666663</v>
      </c>
      <c r="AF84" s="125">
        <v>0.4</v>
      </c>
      <c r="AG84" s="125">
        <v>0.28571428571428598</v>
      </c>
      <c r="AH84" s="125">
        <v>0.2</v>
      </c>
      <c r="AI84" s="125">
        <v>0.11764705882352899</v>
      </c>
      <c r="AJ84" s="126">
        <v>6.25E-2</v>
      </c>
      <c r="AK84" s="125">
        <v>0.1</v>
      </c>
      <c r="AL84" s="125">
        <v>0.28571428571428598</v>
      </c>
      <c r="AM84" s="125">
        <v>0</v>
      </c>
      <c r="AN84" s="125">
        <v>5.8823529411764698E-2</v>
      </c>
      <c r="AO84" s="126">
        <v>6.25E-2</v>
      </c>
      <c r="AP84" s="28">
        <v>0.8</v>
      </c>
      <c r="AQ84" s="125">
        <v>0.5714285714285714</v>
      </c>
      <c r="AR84" s="125">
        <v>0.8</v>
      </c>
      <c r="AS84" s="125">
        <v>0.6875</v>
      </c>
      <c r="AT84" s="126">
        <v>0.75</v>
      </c>
    </row>
    <row r="85" spans="1:46" s="24" customFormat="1" ht="12.5" x14ac:dyDescent="0.25">
      <c r="A85" s="22" t="s">
        <v>293</v>
      </c>
      <c r="B85" s="124">
        <v>0.11111111111111099</v>
      </c>
      <c r="C85" s="124">
        <v>0.14285714285714299</v>
      </c>
      <c r="D85" s="124">
        <v>0</v>
      </c>
      <c r="E85" s="124">
        <v>0.4</v>
      </c>
      <c r="F85" s="124">
        <v>0</v>
      </c>
      <c r="G85" s="124">
        <v>0</v>
      </c>
      <c r="H85" s="124">
        <v>0.14285714285714299</v>
      </c>
      <c r="I85" s="124">
        <v>0.25</v>
      </c>
      <c r="J85" s="124">
        <v>0.4</v>
      </c>
      <c r="K85" s="124">
        <v>0</v>
      </c>
      <c r="L85" s="21">
        <v>0.44444444444444442</v>
      </c>
      <c r="M85" s="124">
        <v>0.5714285714285714</v>
      </c>
      <c r="N85" s="124">
        <v>0</v>
      </c>
      <c r="O85" s="124">
        <v>0.4</v>
      </c>
      <c r="P85" s="124">
        <v>0.83333333333333337</v>
      </c>
      <c r="Q85" s="124">
        <v>0.25</v>
      </c>
      <c r="R85" s="124">
        <v>0.28571428571428598</v>
      </c>
      <c r="S85" s="124">
        <v>0.5</v>
      </c>
      <c r="T85" s="124">
        <v>0</v>
      </c>
      <c r="U85" s="124">
        <v>0</v>
      </c>
      <c r="V85" s="124">
        <v>0.25</v>
      </c>
      <c r="W85" s="124">
        <v>0.28571428571428598</v>
      </c>
      <c r="X85" s="124">
        <v>0.16666666666666699</v>
      </c>
      <c r="Y85" s="124">
        <v>0</v>
      </c>
      <c r="Z85" s="124">
        <v>0</v>
      </c>
      <c r="AA85" s="21">
        <v>0.25</v>
      </c>
      <c r="AB85" s="124">
        <v>0.7142857142857143</v>
      </c>
      <c r="AC85" s="124">
        <v>0.5</v>
      </c>
      <c r="AD85" s="124">
        <v>1</v>
      </c>
      <c r="AE85" s="124">
        <v>1</v>
      </c>
      <c r="AF85" s="125">
        <v>0.15384615384615399</v>
      </c>
      <c r="AG85" s="125">
        <v>0.214285714285714</v>
      </c>
      <c r="AH85" s="125">
        <v>0.3</v>
      </c>
      <c r="AI85" s="125">
        <v>0.2</v>
      </c>
      <c r="AJ85" s="126">
        <v>0</v>
      </c>
      <c r="AK85" s="125">
        <v>7.69230769230769E-2</v>
      </c>
      <c r="AL85" s="125">
        <v>0.214285714285714</v>
      </c>
      <c r="AM85" s="125">
        <v>0.2</v>
      </c>
      <c r="AN85" s="125">
        <v>0.2</v>
      </c>
      <c r="AO85" s="126">
        <v>0</v>
      </c>
      <c r="AP85" s="28">
        <v>0.38461538461538464</v>
      </c>
      <c r="AQ85" s="125">
        <v>0.6428571428571429</v>
      </c>
      <c r="AR85" s="125">
        <v>0.3</v>
      </c>
      <c r="AS85" s="125">
        <v>0.7</v>
      </c>
      <c r="AT85" s="126">
        <v>0.8571428571428571</v>
      </c>
    </row>
    <row r="86" spans="1:46" s="24" customFormat="1" ht="12.5" x14ac:dyDescent="0.25">
      <c r="A86" s="22" t="s">
        <v>294</v>
      </c>
      <c r="B86" s="124">
        <v>0</v>
      </c>
      <c r="C86" s="124">
        <v>0.11111111111111099</v>
      </c>
      <c r="D86" s="124">
        <v>0</v>
      </c>
      <c r="E86" s="124">
        <v>0.14285714285714299</v>
      </c>
      <c r="F86" s="124">
        <v>0</v>
      </c>
      <c r="G86" s="124">
        <v>0</v>
      </c>
      <c r="H86" s="124">
        <v>0</v>
      </c>
      <c r="I86" s="124">
        <v>0.16666666666666699</v>
      </c>
      <c r="J86" s="124">
        <v>0.14285714285714299</v>
      </c>
      <c r="K86" s="124">
        <v>0.28571428571428598</v>
      </c>
      <c r="L86" s="21">
        <v>0.33333333333333331</v>
      </c>
      <c r="M86" s="124">
        <v>0.77777777777777779</v>
      </c>
      <c r="N86" s="124">
        <v>0.83333333333333337</v>
      </c>
      <c r="O86" s="124">
        <v>0.42857142857142855</v>
      </c>
      <c r="P86" s="124">
        <v>0.5714285714285714</v>
      </c>
      <c r="Q86" s="124">
        <v>0.3</v>
      </c>
      <c r="R86" s="124">
        <v>0.27272727272727298</v>
      </c>
      <c r="S86" s="124">
        <v>0.33333333333333298</v>
      </c>
      <c r="T86" s="124">
        <v>0.25</v>
      </c>
      <c r="U86" s="124">
        <v>0.230769230769231</v>
      </c>
      <c r="V86" s="124">
        <v>0.1</v>
      </c>
      <c r="W86" s="124">
        <v>0.27272727272727298</v>
      </c>
      <c r="X86" s="124">
        <v>0.33333333333333298</v>
      </c>
      <c r="Y86" s="124">
        <v>8.3333333333333301E-2</v>
      </c>
      <c r="Z86" s="124">
        <v>0.15384615384615399</v>
      </c>
      <c r="AA86" s="21">
        <v>0.6</v>
      </c>
      <c r="AB86" s="124">
        <v>0.54545454545454541</v>
      </c>
      <c r="AC86" s="124">
        <v>0.5</v>
      </c>
      <c r="AD86" s="124">
        <v>0.66666666666666663</v>
      </c>
      <c r="AE86" s="124">
        <v>0.58333333333333337</v>
      </c>
      <c r="AF86" s="125">
        <v>0.230769230769231</v>
      </c>
      <c r="AG86" s="125">
        <v>0.2</v>
      </c>
      <c r="AH86" s="125">
        <v>0.16666666666666699</v>
      </c>
      <c r="AI86" s="125">
        <v>0.21052631578947401</v>
      </c>
      <c r="AJ86" s="126">
        <v>0.15</v>
      </c>
      <c r="AK86" s="125">
        <v>7.69230769230769E-2</v>
      </c>
      <c r="AL86" s="125">
        <v>0.15</v>
      </c>
      <c r="AM86" s="125">
        <v>0.25</v>
      </c>
      <c r="AN86" s="125">
        <v>0.105263157894737</v>
      </c>
      <c r="AO86" s="126">
        <v>0.2</v>
      </c>
      <c r="AP86" s="28">
        <v>0.53846153846153844</v>
      </c>
      <c r="AQ86" s="125">
        <v>0.65</v>
      </c>
      <c r="AR86" s="125">
        <v>0.66666666666666663</v>
      </c>
      <c r="AS86" s="125">
        <v>0.57894736842105265</v>
      </c>
      <c r="AT86" s="126">
        <v>0.57894736842105265</v>
      </c>
    </row>
    <row r="87" spans="1:46" s="24" customFormat="1" ht="12.5" x14ac:dyDescent="0.25">
      <c r="A87" s="22" t="s">
        <v>295</v>
      </c>
      <c r="B87" s="124"/>
      <c r="C87" s="124">
        <v>0.5</v>
      </c>
      <c r="D87" s="124">
        <v>0</v>
      </c>
      <c r="E87" s="124">
        <v>0</v>
      </c>
      <c r="F87" s="124">
        <v>0.42857142857142899</v>
      </c>
      <c r="G87" s="124"/>
      <c r="H87" s="124">
        <v>0.5</v>
      </c>
      <c r="I87" s="124">
        <v>0</v>
      </c>
      <c r="J87" s="124">
        <v>0</v>
      </c>
      <c r="K87" s="124">
        <v>0.28571428571428598</v>
      </c>
      <c r="L87" s="21"/>
      <c r="M87" s="124">
        <v>0.5</v>
      </c>
      <c r="N87" s="124">
        <v>0</v>
      </c>
      <c r="O87" s="124">
        <v>0.5</v>
      </c>
      <c r="P87" s="124">
        <v>0.42857142857142855</v>
      </c>
      <c r="Q87" s="124"/>
      <c r="R87" s="124">
        <v>0</v>
      </c>
      <c r="S87" s="124">
        <v>0</v>
      </c>
      <c r="T87" s="124">
        <v>0.33333333333333298</v>
      </c>
      <c r="U87" s="124">
        <v>0</v>
      </c>
      <c r="V87" s="124"/>
      <c r="W87" s="124">
        <v>0.2</v>
      </c>
      <c r="X87" s="124">
        <v>0</v>
      </c>
      <c r="Y87" s="124">
        <v>0.22222222222222199</v>
      </c>
      <c r="Z87" s="124">
        <v>0</v>
      </c>
      <c r="AA87" s="21"/>
      <c r="AB87" s="124">
        <v>0.6</v>
      </c>
      <c r="AC87" s="124">
        <v>0</v>
      </c>
      <c r="AD87" s="124">
        <v>0.44444444444444442</v>
      </c>
      <c r="AE87" s="124">
        <v>0.6</v>
      </c>
      <c r="AF87" s="125"/>
      <c r="AG87" s="125">
        <v>0.22222222222222199</v>
      </c>
      <c r="AH87" s="125">
        <v>0</v>
      </c>
      <c r="AI87" s="125">
        <v>0.27272727272727298</v>
      </c>
      <c r="AJ87" s="126">
        <v>0.230769230769231</v>
      </c>
      <c r="AK87" s="125"/>
      <c r="AL87" s="125">
        <v>0.33333333333333298</v>
      </c>
      <c r="AM87" s="125">
        <v>0</v>
      </c>
      <c r="AN87" s="125">
        <v>0.18181818181818199</v>
      </c>
      <c r="AO87" s="126">
        <v>0.15384615384615399</v>
      </c>
      <c r="AP87" s="28"/>
      <c r="AQ87" s="125">
        <v>0.55555555555555558</v>
      </c>
      <c r="AR87" s="125">
        <v>0</v>
      </c>
      <c r="AS87" s="125">
        <v>0.45454545454545453</v>
      </c>
      <c r="AT87" s="126">
        <v>0.5</v>
      </c>
    </row>
    <row r="88" spans="1:46" s="24" customFormat="1" ht="12.5" x14ac:dyDescent="0.25">
      <c r="A88" s="22" t="s">
        <v>296</v>
      </c>
      <c r="B88" s="124">
        <v>0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  <c r="I88" s="124">
        <v>0</v>
      </c>
      <c r="J88" s="124">
        <v>0</v>
      </c>
      <c r="K88" s="124">
        <v>0</v>
      </c>
      <c r="L88" s="21">
        <v>0.625</v>
      </c>
      <c r="M88" s="124">
        <v>1</v>
      </c>
      <c r="N88" s="124">
        <v>0.42857142857142855</v>
      </c>
      <c r="O88" s="124">
        <v>0.375</v>
      </c>
      <c r="P88" s="124">
        <v>0.33333333333333331</v>
      </c>
      <c r="Q88" s="124">
        <v>0.125</v>
      </c>
      <c r="R88" s="124">
        <v>0</v>
      </c>
      <c r="S88" s="124">
        <v>0.25</v>
      </c>
      <c r="T88" s="124">
        <v>0</v>
      </c>
      <c r="U88" s="124">
        <v>0</v>
      </c>
      <c r="V88" s="124">
        <v>0.125</v>
      </c>
      <c r="W88" s="124">
        <v>0</v>
      </c>
      <c r="X88" s="124">
        <v>0.25</v>
      </c>
      <c r="Y88" s="124">
        <v>0</v>
      </c>
      <c r="Z88" s="124">
        <v>0</v>
      </c>
      <c r="AA88" s="21">
        <v>0.5</v>
      </c>
      <c r="AB88" s="124">
        <v>0.33333333333333331</v>
      </c>
      <c r="AC88" s="124">
        <v>0.5</v>
      </c>
      <c r="AD88" s="124">
        <v>0.66666666666666663</v>
      </c>
      <c r="AE88" s="124">
        <v>0.5</v>
      </c>
      <c r="AF88" s="125">
        <v>6.25E-2</v>
      </c>
      <c r="AG88" s="125">
        <v>0</v>
      </c>
      <c r="AH88" s="125">
        <v>9.0909090909090898E-2</v>
      </c>
      <c r="AI88" s="125">
        <v>0</v>
      </c>
      <c r="AJ88" s="126">
        <v>0</v>
      </c>
      <c r="AK88" s="125">
        <v>6.25E-2</v>
      </c>
      <c r="AL88" s="125">
        <v>0</v>
      </c>
      <c r="AM88" s="125">
        <v>9.0909090909090898E-2</v>
      </c>
      <c r="AN88" s="125">
        <v>0</v>
      </c>
      <c r="AO88" s="126">
        <v>0</v>
      </c>
      <c r="AP88" s="28">
        <v>0.5625</v>
      </c>
      <c r="AQ88" s="125">
        <v>0.77777777777777779</v>
      </c>
      <c r="AR88" s="125">
        <v>0.45454545454545453</v>
      </c>
      <c r="AS88" s="125">
        <v>0.7142857142857143</v>
      </c>
      <c r="AT88" s="126">
        <v>0.4</v>
      </c>
    </row>
    <row r="89" spans="1:46" s="24" customFormat="1" ht="12.5" x14ac:dyDescent="0.25">
      <c r="A89" s="22" t="s">
        <v>297</v>
      </c>
      <c r="B89" s="124">
        <v>0.33333333333333298</v>
      </c>
      <c r="C89" s="124">
        <v>0.25</v>
      </c>
      <c r="D89" s="124">
        <v>0.66666666666666696</v>
      </c>
      <c r="E89" s="124">
        <v>0</v>
      </c>
      <c r="F89" s="124">
        <v>0</v>
      </c>
      <c r="G89" s="124">
        <v>0.22222222222222199</v>
      </c>
      <c r="H89" s="124">
        <v>0</v>
      </c>
      <c r="I89" s="124">
        <v>0.33333333333333298</v>
      </c>
      <c r="J89" s="124">
        <v>0</v>
      </c>
      <c r="K89" s="124">
        <v>0</v>
      </c>
      <c r="L89" s="21">
        <v>0.75</v>
      </c>
      <c r="M89" s="124">
        <v>1</v>
      </c>
      <c r="N89" s="124">
        <v>0.66666666666666663</v>
      </c>
      <c r="O89" s="124">
        <v>1</v>
      </c>
      <c r="P89" s="124">
        <v>1</v>
      </c>
      <c r="Q89" s="124">
        <v>0</v>
      </c>
      <c r="R89" s="124">
        <v>0</v>
      </c>
      <c r="S89" s="124">
        <v>0.25</v>
      </c>
      <c r="T89" s="124">
        <v>0</v>
      </c>
      <c r="U89" s="124">
        <v>0</v>
      </c>
      <c r="V89" s="124">
        <v>0</v>
      </c>
      <c r="W89" s="124">
        <v>0.33333333333333298</v>
      </c>
      <c r="X89" s="124">
        <v>0</v>
      </c>
      <c r="Y89" s="124">
        <v>0</v>
      </c>
      <c r="Z89" s="124">
        <v>0</v>
      </c>
      <c r="AA89" s="21">
        <v>1</v>
      </c>
      <c r="AB89" s="124">
        <v>0.33333333333333331</v>
      </c>
      <c r="AC89" s="124">
        <v>0.66666666666666663</v>
      </c>
      <c r="AD89" s="124">
        <v>0.66666666666666663</v>
      </c>
      <c r="AE89" s="124">
        <v>1</v>
      </c>
      <c r="AF89" s="125">
        <v>0.214285714285714</v>
      </c>
      <c r="AG89" s="125">
        <v>0.14285714285714299</v>
      </c>
      <c r="AH89" s="125">
        <v>0.36363636363636398</v>
      </c>
      <c r="AI89" s="125">
        <v>0</v>
      </c>
      <c r="AJ89" s="126">
        <v>0</v>
      </c>
      <c r="AK89" s="125">
        <v>0.14285714285714299</v>
      </c>
      <c r="AL89" s="125">
        <v>0.14285714285714299</v>
      </c>
      <c r="AM89" s="125">
        <v>9.0909090909090898E-2</v>
      </c>
      <c r="AN89" s="125">
        <v>0</v>
      </c>
      <c r="AO89" s="126">
        <v>0</v>
      </c>
      <c r="AP89" s="28">
        <v>0.83333333333333337</v>
      </c>
      <c r="AQ89" s="125">
        <v>0.5</v>
      </c>
      <c r="AR89" s="125">
        <v>0.66666666666666663</v>
      </c>
      <c r="AS89" s="125">
        <v>1</v>
      </c>
      <c r="AT89" s="126">
        <v>1</v>
      </c>
    </row>
    <row r="90" spans="1:46" s="24" customFormat="1" ht="12.5" x14ac:dyDescent="0.25">
      <c r="A90" s="22" t="s">
        <v>298</v>
      </c>
      <c r="B90" s="124"/>
      <c r="C90" s="124"/>
      <c r="D90" s="124"/>
      <c r="E90" s="124">
        <v>0</v>
      </c>
      <c r="F90" s="124">
        <v>0.5</v>
      </c>
      <c r="G90" s="124"/>
      <c r="H90" s="124"/>
      <c r="I90" s="124"/>
      <c r="J90" s="124">
        <v>0</v>
      </c>
      <c r="K90" s="124">
        <v>0</v>
      </c>
      <c r="L90" s="21"/>
      <c r="M90" s="124"/>
      <c r="N90" s="124"/>
      <c r="O90" s="124">
        <v>1</v>
      </c>
      <c r="P90" s="124">
        <v>1</v>
      </c>
      <c r="Q90" s="124"/>
      <c r="R90" s="124"/>
      <c r="S90" s="124"/>
      <c r="T90" s="124">
        <v>0.5</v>
      </c>
      <c r="U90" s="124">
        <v>0</v>
      </c>
      <c r="V90" s="124"/>
      <c r="W90" s="124"/>
      <c r="X90" s="124"/>
      <c r="Y90" s="124">
        <v>0.5</v>
      </c>
      <c r="Z90" s="124">
        <v>0</v>
      </c>
      <c r="AA90" s="21"/>
      <c r="AB90" s="124"/>
      <c r="AC90" s="124"/>
      <c r="AD90" s="124">
        <v>0.5</v>
      </c>
      <c r="AE90" s="124">
        <v>1</v>
      </c>
      <c r="AF90" s="125"/>
      <c r="AG90" s="125"/>
      <c r="AH90" s="125"/>
      <c r="AI90" s="125">
        <v>0.25</v>
      </c>
      <c r="AJ90" s="126">
        <v>0.33333333333333298</v>
      </c>
      <c r="AK90" s="125"/>
      <c r="AL90" s="125"/>
      <c r="AM90" s="125"/>
      <c r="AN90" s="125">
        <v>0.25</v>
      </c>
      <c r="AO90" s="126">
        <v>0</v>
      </c>
      <c r="AP90" s="28"/>
      <c r="AQ90" s="125"/>
      <c r="AR90" s="125"/>
      <c r="AS90" s="125">
        <v>0.75</v>
      </c>
      <c r="AT90" s="126">
        <v>1</v>
      </c>
    </row>
    <row r="91" spans="1:46" s="24" customFormat="1" ht="12.5" x14ac:dyDescent="0.25">
      <c r="A91" s="127" t="s">
        <v>299</v>
      </c>
      <c r="B91" s="128"/>
      <c r="C91" s="128"/>
      <c r="D91" s="128"/>
      <c r="E91" s="128"/>
      <c r="F91" s="128">
        <v>0</v>
      </c>
      <c r="G91" s="128"/>
      <c r="H91" s="128"/>
      <c r="I91" s="128"/>
      <c r="J91" s="128"/>
      <c r="K91" s="128">
        <v>0</v>
      </c>
      <c r="L91" s="129"/>
      <c r="M91" s="128"/>
      <c r="N91" s="128"/>
      <c r="O91" s="128"/>
      <c r="P91" s="128">
        <v>1</v>
      </c>
      <c r="Q91" s="128"/>
      <c r="R91" s="128"/>
      <c r="S91" s="128"/>
      <c r="T91" s="128"/>
      <c r="U91" s="128">
        <v>0</v>
      </c>
      <c r="V91" s="128"/>
      <c r="W91" s="128"/>
      <c r="X91" s="128"/>
      <c r="Y91" s="128"/>
      <c r="Z91" s="128">
        <v>0.25</v>
      </c>
      <c r="AA91" s="129"/>
      <c r="AB91" s="128"/>
      <c r="AC91" s="128"/>
      <c r="AD91" s="128"/>
      <c r="AE91" s="128">
        <v>0.75</v>
      </c>
      <c r="AF91" s="130"/>
      <c r="AG91" s="130"/>
      <c r="AH91" s="130"/>
      <c r="AI91" s="130"/>
      <c r="AJ91" s="131">
        <v>0</v>
      </c>
      <c r="AK91" s="130"/>
      <c r="AL91" s="130"/>
      <c r="AM91" s="130"/>
      <c r="AN91" s="130"/>
      <c r="AO91" s="131">
        <v>0.125</v>
      </c>
      <c r="AP91" s="132"/>
      <c r="AQ91" s="130"/>
      <c r="AR91" s="130"/>
      <c r="AS91" s="143"/>
      <c r="AT91" s="133">
        <v>0.875</v>
      </c>
    </row>
    <row r="92" spans="1:46" s="24" customFormat="1" ht="12.5" x14ac:dyDescent="0.25">
      <c r="A92" s="48" t="s">
        <v>300</v>
      </c>
      <c r="B92" s="136"/>
      <c r="C92" s="136"/>
      <c r="D92" s="136"/>
      <c r="E92" s="136" t="s">
        <v>227</v>
      </c>
      <c r="F92" s="136" t="s">
        <v>227</v>
      </c>
      <c r="G92" s="136"/>
      <c r="H92" s="136"/>
      <c r="I92" s="136"/>
      <c r="J92" s="136" t="s">
        <v>227</v>
      </c>
      <c r="K92" s="136" t="s">
        <v>227</v>
      </c>
      <c r="L92" s="136"/>
      <c r="M92" s="136"/>
      <c r="N92" s="136"/>
      <c r="O92" s="136" t="s">
        <v>227</v>
      </c>
      <c r="P92" s="136" t="s">
        <v>227</v>
      </c>
      <c r="Q92" s="136"/>
      <c r="R92" s="136"/>
      <c r="S92" s="136"/>
      <c r="T92" s="136" t="s">
        <v>227</v>
      </c>
      <c r="U92" s="136" t="s">
        <v>227</v>
      </c>
      <c r="V92" s="136"/>
      <c r="W92" s="136"/>
      <c r="X92" s="136"/>
      <c r="Y92" s="136" t="s">
        <v>227</v>
      </c>
      <c r="Z92" s="136" t="s">
        <v>227</v>
      </c>
      <c r="AA92" s="136"/>
      <c r="AB92" s="136"/>
      <c r="AC92" s="136"/>
      <c r="AD92" s="136" t="s">
        <v>227</v>
      </c>
      <c r="AE92" s="136" t="s">
        <v>227</v>
      </c>
      <c r="AF92" s="136"/>
      <c r="AG92" s="136"/>
      <c r="AH92" s="136"/>
      <c r="AI92" s="136" t="s">
        <v>227</v>
      </c>
      <c r="AJ92" s="137" t="s">
        <v>227</v>
      </c>
      <c r="AK92" s="136"/>
      <c r="AL92" s="136"/>
      <c r="AM92" s="136"/>
      <c r="AN92" s="136" t="s">
        <v>227</v>
      </c>
      <c r="AO92" s="137" t="s">
        <v>227</v>
      </c>
      <c r="AP92" s="136"/>
      <c r="AQ92" s="136"/>
      <c r="AR92" s="136"/>
      <c r="AS92" s="144"/>
      <c r="AT92" s="135" t="s">
        <v>227</v>
      </c>
    </row>
    <row r="93" spans="1:46" s="24" customFormat="1" ht="12.5" x14ac:dyDescent="0.25">
      <c r="A93" s="22" t="s">
        <v>301</v>
      </c>
      <c r="B93" s="124">
        <v>0</v>
      </c>
      <c r="C93" s="124">
        <v>0</v>
      </c>
      <c r="D93" s="124">
        <v>0</v>
      </c>
      <c r="E93" s="124">
        <v>0.2</v>
      </c>
      <c r="F93" s="124">
        <v>0.66666666666666696</v>
      </c>
      <c r="G93" s="124">
        <v>0</v>
      </c>
      <c r="H93" s="124">
        <v>0</v>
      </c>
      <c r="I93" s="124">
        <v>0</v>
      </c>
      <c r="J93" s="124">
        <v>0</v>
      </c>
      <c r="K93" s="124">
        <v>0.33333333333333298</v>
      </c>
      <c r="L93" s="21">
        <v>0</v>
      </c>
      <c r="M93" s="124">
        <v>0.33333333333333331</v>
      </c>
      <c r="N93" s="124">
        <v>0</v>
      </c>
      <c r="O93" s="124">
        <v>0.3</v>
      </c>
      <c r="P93" s="124">
        <v>0</v>
      </c>
      <c r="Q93" s="124">
        <v>0</v>
      </c>
      <c r="R93" s="124">
        <v>0.3</v>
      </c>
      <c r="S93" s="124">
        <v>0.230769230769231</v>
      </c>
      <c r="T93" s="124">
        <v>0.28571428571428598</v>
      </c>
      <c r="U93" s="124">
        <v>0.11111111111111099</v>
      </c>
      <c r="V93" s="124">
        <v>0</v>
      </c>
      <c r="W93" s="124">
        <v>0.3</v>
      </c>
      <c r="X93" s="124">
        <v>0.30769230769230799</v>
      </c>
      <c r="Y93" s="124">
        <v>0.42857142857142899</v>
      </c>
      <c r="Z93" s="124">
        <v>0.11111111111111099</v>
      </c>
      <c r="AA93" s="21">
        <v>0.5</v>
      </c>
      <c r="AB93" s="124">
        <v>0.22222222222222221</v>
      </c>
      <c r="AC93" s="124">
        <v>0.58333333333333337</v>
      </c>
      <c r="AD93" s="124">
        <v>0.14285714285714285</v>
      </c>
      <c r="AE93" s="124">
        <v>0.5</v>
      </c>
      <c r="AF93" s="125">
        <v>0</v>
      </c>
      <c r="AG93" s="125">
        <v>0.230769230769231</v>
      </c>
      <c r="AH93" s="125">
        <v>0.2</v>
      </c>
      <c r="AI93" s="125">
        <v>0.23529411764705899</v>
      </c>
      <c r="AJ93" s="126">
        <v>0.25</v>
      </c>
      <c r="AK93" s="125">
        <v>0</v>
      </c>
      <c r="AL93" s="125">
        <v>0.230769230769231</v>
      </c>
      <c r="AM93" s="125">
        <v>0.266666666666667</v>
      </c>
      <c r="AN93" s="125">
        <v>0.17647058823529399</v>
      </c>
      <c r="AO93" s="126">
        <v>0.16666666666666699</v>
      </c>
      <c r="AP93" s="28">
        <v>0.25</v>
      </c>
      <c r="AQ93" s="125">
        <v>0.25</v>
      </c>
      <c r="AR93" s="125">
        <v>0.53846153846153844</v>
      </c>
      <c r="AS93" s="125">
        <v>0.23529411764705882</v>
      </c>
      <c r="AT93" s="126">
        <v>0.4</v>
      </c>
    </row>
    <row r="94" spans="1:46" s="24" customFormat="1" ht="12.5" x14ac:dyDescent="0.25">
      <c r="A94" s="22" t="s">
        <v>302</v>
      </c>
      <c r="B94" s="124">
        <v>0</v>
      </c>
      <c r="C94" s="124">
        <v>0.1</v>
      </c>
      <c r="D94" s="124">
        <v>0.25</v>
      </c>
      <c r="E94" s="124">
        <v>0</v>
      </c>
      <c r="F94" s="124">
        <v>0.11111111111111099</v>
      </c>
      <c r="G94" s="124">
        <v>0</v>
      </c>
      <c r="H94" s="124">
        <v>0.2</v>
      </c>
      <c r="I94" s="124">
        <v>0.5</v>
      </c>
      <c r="J94" s="124">
        <v>0</v>
      </c>
      <c r="K94" s="124">
        <v>0.11111111111111099</v>
      </c>
      <c r="L94" s="21">
        <v>0.4</v>
      </c>
      <c r="M94" s="124">
        <v>0.3</v>
      </c>
      <c r="N94" s="124">
        <v>0.25</v>
      </c>
      <c r="O94" s="124">
        <v>0.2857142857142857</v>
      </c>
      <c r="P94" s="124">
        <v>0.66666666666666663</v>
      </c>
      <c r="Q94" s="124">
        <v>6.6666666666666693E-2</v>
      </c>
      <c r="R94" s="124">
        <v>0.296296296296296</v>
      </c>
      <c r="S94" s="124">
        <v>0.38461538461538503</v>
      </c>
      <c r="T94" s="124">
        <v>0.28571428571428598</v>
      </c>
      <c r="U94" s="124">
        <v>0.14285714285714299</v>
      </c>
      <c r="V94" s="124">
        <v>6.6666666666666693E-2</v>
      </c>
      <c r="W94" s="124">
        <v>0.296296296296296</v>
      </c>
      <c r="X94" s="124">
        <v>0.230769230769231</v>
      </c>
      <c r="Y94" s="124">
        <v>0.14285714285714299</v>
      </c>
      <c r="Z94" s="124">
        <v>0.14285714285714299</v>
      </c>
      <c r="AA94" s="21">
        <v>0.42857142857142855</v>
      </c>
      <c r="AB94" s="124">
        <v>0.34615384615384615</v>
      </c>
      <c r="AC94" s="124">
        <v>0.61538461538461542</v>
      </c>
      <c r="AD94" s="124">
        <v>0.42857142857142855</v>
      </c>
      <c r="AE94" s="124">
        <v>0.61538461538461542</v>
      </c>
      <c r="AF94" s="125">
        <v>0.05</v>
      </c>
      <c r="AG94" s="125">
        <v>0.24324324324324301</v>
      </c>
      <c r="AH94" s="125">
        <v>0.35294117647058798</v>
      </c>
      <c r="AI94" s="125">
        <v>0.214285714285714</v>
      </c>
      <c r="AJ94" s="126">
        <v>0.13043478260869601</v>
      </c>
      <c r="AK94" s="125">
        <v>0.05</v>
      </c>
      <c r="AL94" s="125">
        <v>0.27027027027027001</v>
      </c>
      <c r="AM94" s="125">
        <v>0.29411764705882398</v>
      </c>
      <c r="AN94" s="125">
        <v>0.107142857142857</v>
      </c>
      <c r="AO94" s="126">
        <v>0.13043478260869601</v>
      </c>
      <c r="AP94" s="28">
        <v>0.42105263157894735</v>
      </c>
      <c r="AQ94" s="125">
        <v>0.33333333333333331</v>
      </c>
      <c r="AR94" s="125">
        <v>0.52941176470588236</v>
      </c>
      <c r="AS94" s="125">
        <v>0.42307692307692307</v>
      </c>
      <c r="AT94" s="126">
        <v>0.63636363636363635</v>
      </c>
    </row>
    <row r="95" spans="1:46" s="24" customFormat="1" ht="12.5" x14ac:dyDescent="0.25">
      <c r="A95" s="22" t="s">
        <v>303</v>
      </c>
      <c r="B95" s="124">
        <v>0.2</v>
      </c>
      <c r="C95" s="124">
        <v>0.2</v>
      </c>
      <c r="D95" s="124">
        <v>0.33333333333333298</v>
      </c>
      <c r="E95" s="124">
        <v>0.5</v>
      </c>
      <c r="F95" s="124">
        <v>0.125</v>
      </c>
      <c r="G95" s="124">
        <v>0.2</v>
      </c>
      <c r="H95" s="124">
        <v>0.2</v>
      </c>
      <c r="I95" s="124">
        <v>0</v>
      </c>
      <c r="J95" s="124">
        <v>0.33333333333333298</v>
      </c>
      <c r="K95" s="124">
        <v>0</v>
      </c>
      <c r="L95" s="21">
        <v>0.4</v>
      </c>
      <c r="M95" s="124">
        <v>0.2</v>
      </c>
      <c r="N95" s="124">
        <v>0.66666666666666663</v>
      </c>
      <c r="O95" s="124">
        <v>0.16666666666666666</v>
      </c>
      <c r="P95" s="124">
        <v>0.5</v>
      </c>
      <c r="Q95" s="124">
        <v>7.1428571428571397E-2</v>
      </c>
      <c r="R95" s="124">
        <v>0.29411764705882398</v>
      </c>
      <c r="S95" s="124">
        <v>0.33333333333333298</v>
      </c>
      <c r="T95" s="124">
        <v>0.28571428571428598</v>
      </c>
      <c r="U95" s="124">
        <v>0.20833333333333301</v>
      </c>
      <c r="V95" s="124">
        <v>7.1428571428571397E-2</v>
      </c>
      <c r="W95" s="124">
        <v>0.29411764705882398</v>
      </c>
      <c r="X95" s="124">
        <v>0.2</v>
      </c>
      <c r="Y95" s="124">
        <v>0.28571428571428598</v>
      </c>
      <c r="Z95" s="124">
        <v>0.125</v>
      </c>
      <c r="AA95" s="21">
        <v>0.2857142857142857</v>
      </c>
      <c r="AB95" s="124">
        <v>0.2</v>
      </c>
      <c r="AC95" s="124">
        <v>0.42857142857142855</v>
      </c>
      <c r="AD95" s="124">
        <v>0.5</v>
      </c>
      <c r="AE95" s="124">
        <v>0.39130434782608697</v>
      </c>
      <c r="AF95" s="125">
        <v>0.105263157894737</v>
      </c>
      <c r="AG95" s="125">
        <v>0.27272727272727298</v>
      </c>
      <c r="AH95" s="125">
        <v>0.33333333333333298</v>
      </c>
      <c r="AI95" s="125">
        <v>0.35</v>
      </c>
      <c r="AJ95" s="126">
        <v>0.1875</v>
      </c>
      <c r="AK95" s="125">
        <v>0.105263157894737</v>
      </c>
      <c r="AL95" s="125">
        <v>0.27272727272727298</v>
      </c>
      <c r="AM95" s="125">
        <v>0.16666666666666699</v>
      </c>
      <c r="AN95" s="125">
        <v>0.3</v>
      </c>
      <c r="AO95" s="126">
        <v>9.375E-2</v>
      </c>
      <c r="AP95" s="28">
        <v>0.31578947368421051</v>
      </c>
      <c r="AQ95" s="125">
        <v>0.2</v>
      </c>
      <c r="AR95" s="125">
        <v>0.47058823529411764</v>
      </c>
      <c r="AS95" s="125">
        <v>0.4</v>
      </c>
      <c r="AT95" s="126">
        <v>0.41379310344827586</v>
      </c>
    </row>
    <row r="96" spans="1:46" s="24" customFormat="1" ht="12.5" x14ac:dyDescent="0.25">
      <c r="A96" s="22" t="s">
        <v>304</v>
      </c>
      <c r="B96" s="124"/>
      <c r="C96" s="124"/>
      <c r="D96" s="124"/>
      <c r="E96" s="124">
        <v>0</v>
      </c>
      <c r="F96" s="124">
        <v>0</v>
      </c>
      <c r="G96" s="124"/>
      <c r="H96" s="124"/>
      <c r="I96" s="124"/>
      <c r="J96" s="124">
        <v>0</v>
      </c>
      <c r="K96" s="124">
        <v>0</v>
      </c>
      <c r="L96" s="21"/>
      <c r="M96" s="124"/>
      <c r="N96" s="124"/>
      <c r="O96" s="124">
        <v>0</v>
      </c>
      <c r="P96" s="124">
        <v>0</v>
      </c>
      <c r="Q96" s="124"/>
      <c r="R96" s="124"/>
      <c r="S96" s="124"/>
      <c r="T96" s="124">
        <v>0</v>
      </c>
      <c r="U96" s="124">
        <v>0.66666666666666696</v>
      </c>
      <c r="V96" s="124"/>
      <c r="W96" s="124"/>
      <c r="X96" s="124"/>
      <c r="Y96" s="124">
        <v>0</v>
      </c>
      <c r="Z96" s="124">
        <v>0.33333333333333298</v>
      </c>
      <c r="AA96" s="21"/>
      <c r="AB96" s="124"/>
      <c r="AC96" s="124"/>
      <c r="AD96" s="124">
        <v>0</v>
      </c>
      <c r="AE96" s="124">
        <v>0</v>
      </c>
      <c r="AF96" s="125"/>
      <c r="AG96" s="125"/>
      <c r="AH96" s="125"/>
      <c r="AI96" s="125">
        <v>0</v>
      </c>
      <c r="AJ96" s="126">
        <v>0.5</v>
      </c>
      <c r="AK96" s="125"/>
      <c r="AL96" s="125"/>
      <c r="AM96" s="125"/>
      <c r="AN96" s="125">
        <v>0</v>
      </c>
      <c r="AO96" s="126">
        <v>0.25</v>
      </c>
      <c r="AP96" s="28"/>
      <c r="AQ96" s="125"/>
      <c r="AR96" s="125"/>
      <c r="AS96" s="125"/>
      <c r="AT96" s="126">
        <v>0</v>
      </c>
    </row>
    <row r="97" spans="1:46" s="24" customFormat="1" ht="12.5" x14ac:dyDescent="0.25">
      <c r="A97" s="22" t="s">
        <v>305</v>
      </c>
      <c r="B97" s="124">
        <v>0</v>
      </c>
      <c r="C97" s="124">
        <v>0</v>
      </c>
      <c r="D97" s="124">
        <v>0.42857142857142899</v>
      </c>
      <c r="E97" s="124">
        <v>0.33333333333333298</v>
      </c>
      <c r="F97" s="124">
        <v>0.1</v>
      </c>
      <c r="G97" s="124">
        <v>0</v>
      </c>
      <c r="H97" s="124">
        <v>0</v>
      </c>
      <c r="I97" s="124">
        <v>0.28571428571428598</v>
      </c>
      <c r="J97" s="124">
        <v>0.33333333333333298</v>
      </c>
      <c r="K97" s="124">
        <v>0.2</v>
      </c>
      <c r="L97" s="21">
        <v>1</v>
      </c>
      <c r="M97" s="124">
        <v>0.33333333333333331</v>
      </c>
      <c r="N97" s="124">
        <v>0.7142857142857143</v>
      </c>
      <c r="O97" s="124">
        <v>0.33333333333333331</v>
      </c>
      <c r="P97" s="124">
        <v>0.4</v>
      </c>
      <c r="Q97" s="124">
        <v>0</v>
      </c>
      <c r="R97" s="124">
        <v>0.375</v>
      </c>
      <c r="S97" s="124">
        <v>0.375</v>
      </c>
      <c r="T97" s="124">
        <v>0.2</v>
      </c>
      <c r="U97" s="124">
        <v>0.42857142857142899</v>
      </c>
      <c r="V97" s="124">
        <v>0</v>
      </c>
      <c r="W97" s="124">
        <v>0.375</v>
      </c>
      <c r="X97" s="124">
        <v>0.25</v>
      </c>
      <c r="Y97" s="124">
        <v>0.33333333333333298</v>
      </c>
      <c r="Z97" s="124">
        <v>0.28571428571428598</v>
      </c>
      <c r="AA97" s="21">
        <v>0.33333333333333331</v>
      </c>
      <c r="AB97" s="124">
        <v>0.375</v>
      </c>
      <c r="AC97" s="124">
        <v>0.25</v>
      </c>
      <c r="AD97" s="124">
        <v>0.6</v>
      </c>
      <c r="AE97" s="124">
        <v>0.42857142857142855</v>
      </c>
      <c r="AF97" s="125">
        <v>0</v>
      </c>
      <c r="AG97" s="125">
        <v>0.27272727272727298</v>
      </c>
      <c r="AH97" s="125">
        <v>0.4</v>
      </c>
      <c r="AI97" s="125">
        <v>0.25925925925925902</v>
      </c>
      <c r="AJ97" s="126">
        <v>0.23529411764705899</v>
      </c>
      <c r="AK97" s="125">
        <v>0</v>
      </c>
      <c r="AL97" s="125">
        <v>0.27272727272727298</v>
      </c>
      <c r="AM97" s="125">
        <v>0.266666666666667</v>
      </c>
      <c r="AN97" s="125">
        <v>0.33333333333333298</v>
      </c>
      <c r="AO97" s="126">
        <v>0.23529411764705899</v>
      </c>
      <c r="AP97" s="28">
        <v>0.7142857142857143</v>
      </c>
      <c r="AQ97" s="125">
        <v>0.36363636363636365</v>
      </c>
      <c r="AR97" s="125">
        <v>0.46666666666666667</v>
      </c>
      <c r="AS97" s="125">
        <v>0.48148148148148145</v>
      </c>
      <c r="AT97" s="126">
        <v>0.41176470588235292</v>
      </c>
    </row>
    <row r="98" spans="1:46" s="24" customFormat="1" ht="12.5" x14ac:dyDescent="0.25">
      <c r="A98" s="22" t="s">
        <v>306</v>
      </c>
      <c r="B98" s="124">
        <v>0</v>
      </c>
      <c r="C98" s="124">
        <v>0.16666666666666699</v>
      </c>
      <c r="D98" s="124">
        <v>0.11111111111111099</v>
      </c>
      <c r="E98" s="124">
        <v>0.46153846153846201</v>
      </c>
      <c r="F98" s="124">
        <v>0.1</v>
      </c>
      <c r="G98" s="124">
        <v>0</v>
      </c>
      <c r="H98" s="124">
        <v>8.3333333333333301E-2</v>
      </c>
      <c r="I98" s="124">
        <v>0.22222222222222199</v>
      </c>
      <c r="J98" s="124">
        <v>0.30769230769230799</v>
      </c>
      <c r="K98" s="124">
        <v>0.1</v>
      </c>
      <c r="L98" s="21">
        <v>0.36363636363636365</v>
      </c>
      <c r="M98" s="124">
        <v>0.58333333333333337</v>
      </c>
      <c r="N98" s="124">
        <v>0.22222222222222221</v>
      </c>
      <c r="O98" s="124">
        <v>0.30769230769230771</v>
      </c>
      <c r="P98" s="124">
        <v>0.4</v>
      </c>
      <c r="Q98" s="124">
        <v>0.4</v>
      </c>
      <c r="R98" s="124">
        <v>0.22222222222222199</v>
      </c>
      <c r="S98" s="124">
        <v>0.625</v>
      </c>
      <c r="T98" s="124">
        <v>0.66666666666666696</v>
      </c>
      <c r="U98" s="124">
        <v>0.44444444444444398</v>
      </c>
      <c r="V98" s="124">
        <v>0.2</v>
      </c>
      <c r="W98" s="124">
        <v>0.22222222222222199</v>
      </c>
      <c r="X98" s="124">
        <v>0.25</v>
      </c>
      <c r="Y98" s="124">
        <v>0.33333333333333298</v>
      </c>
      <c r="Z98" s="124">
        <v>0.33333333333333298</v>
      </c>
      <c r="AA98" s="21">
        <v>0.4</v>
      </c>
      <c r="AB98" s="124">
        <v>0.375</v>
      </c>
      <c r="AC98" s="124">
        <v>0.25</v>
      </c>
      <c r="AD98" s="124">
        <v>0</v>
      </c>
      <c r="AE98" s="124">
        <v>0.25</v>
      </c>
      <c r="AF98" s="125">
        <v>0.125</v>
      </c>
      <c r="AG98" s="125">
        <v>0.19047619047618999</v>
      </c>
      <c r="AH98" s="125">
        <v>0.35294117647058798</v>
      </c>
      <c r="AI98" s="125">
        <v>0.5</v>
      </c>
      <c r="AJ98" s="126">
        <v>0.26315789473684198</v>
      </c>
      <c r="AK98" s="125">
        <v>6.25E-2</v>
      </c>
      <c r="AL98" s="125">
        <v>0.14285714285714299</v>
      </c>
      <c r="AM98" s="125">
        <v>0.23529411764705899</v>
      </c>
      <c r="AN98" s="125">
        <v>0.3125</v>
      </c>
      <c r="AO98" s="126">
        <v>0.21052631578947401</v>
      </c>
      <c r="AP98" s="28">
        <v>0.375</v>
      </c>
      <c r="AQ98" s="125">
        <v>0.5</v>
      </c>
      <c r="AR98" s="125">
        <v>0.23529411764705882</v>
      </c>
      <c r="AS98" s="125">
        <v>0.26666666666666666</v>
      </c>
      <c r="AT98" s="126">
        <v>0.33333333333333331</v>
      </c>
    </row>
    <row r="99" spans="1:46" s="24" customFormat="1" ht="12.5" x14ac:dyDescent="0.25">
      <c r="A99" s="22" t="s">
        <v>307</v>
      </c>
      <c r="B99" s="124"/>
      <c r="C99" s="124"/>
      <c r="D99" s="124"/>
      <c r="E99" s="124"/>
      <c r="F99" s="124">
        <v>0</v>
      </c>
      <c r="G99" s="124"/>
      <c r="H99" s="124"/>
      <c r="I99" s="124"/>
      <c r="J99" s="124"/>
      <c r="K99" s="124">
        <v>0</v>
      </c>
      <c r="L99" s="21"/>
      <c r="M99" s="124"/>
      <c r="N99" s="124"/>
      <c r="O99" s="124"/>
      <c r="P99" s="124">
        <v>0</v>
      </c>
      <c r="Q99" s="124"/>
      <c r="R99" s="124"/>
      <c r="S99" s="124"/>
      <c r="T99" s="124"/>
      <c r="U99" s="124">
        <v>0</v>
      </c>
      <c r="V99" s="124"/>
      <c r="W99" s="124"/>
      <c r="X99" s="124"/>
      <c r="Y99" s="124"/>
      <c r="Z99" s="124">
        <v>0</v>
      </c>
      <c r="AA99" s="21"/>
      <c r="AB99" s="124"/>
      <c r="AC99" s="124"/>
      <c r="AD99" s="124"/>
      <c r="AE99" s="124">
        <v>1</v>
      </c>
      <c r="AF99" s="125"/>
      <c r="AG99" s="125"/>
      <c r="AH99" s="125"/>
      <c r="AI99" s="125"/>
      <c r="AJ99" s="126">
        <v>0</v>
      </c>
      <c r="AK99" s="125"/>
      <c r="AL99" s="125"/>
      <c r="AM99" s="125"/>
      <c r="AN99" s="125"/>
      <c r="AO99" s="126">
        <v>0</v>
      </c>
      <c r="AP99" s="28"/>
      <c r="AQ99" s="125"/>
      <c r="AR99" s="125"/>
      <c r="AS99" s="125"/>
      <c r="AT99" s="126">
        <v>1</v>
      </c>
    </row>
    <row r="100" spans="1:46" s="24" customFormat="1" ht="12.5" x14ac:dyDescent="0.25">
      <c r="A100" s="22" t="s">
        <v>308</v>
      </c>
      <c r="B100" s="124"/>
      <c r="C100" s="124">
        <v>0</v>
      </c>
      <c r="D100" s="124">
        <v>0</v>
      </c>
      <c r="E100" s="124">
        <v>0</v>
      </c>
      <c r="F100" s="124">
        <v>0</v>
      </c>
      <c r="G100" s="124"/>
      <c r="H100" s="124">
        <v>0</v>
      </c>
      <c r="I100" s="124">
        <v>0</v>
      </c>
      <c r="J100" s="124">
        <v>0</v>
      </c>
      <c r="K100" s="124">
        <v>0</v>
      </c>
      <c r="L100" s="21"/>
      <c r="M100" s="124">
        <v>1</v>
      </c>
      <c r="N100" s="124">
        <v>1</v>
      </c>
      <c r="O100" s="124">
        <v>0</v>
      </c>
      <c r="P100" s="124">
        <v>1</v>
      </c>
      <c r="Q100" s="124"/>
      <c r="R100" s="124">
        <v>0.25</v>
      </c>
      <c r="S100" s="124">
        <v>0.269230769230769</v>
      </c>
      <c r="T100" s="124">
        <v>0.15</v>
      </c>
      <c r="U100" s="124">
        <v>0.45</v>
      </c>
      <c r="V100" s="124"/>
      <c r="W100" s="124">
        <v>0</v>
      </c>
      <c r="X100" s="124">
        <v>0.15384615384615399</v>
      </c>
      <c r="Y100" s="124">
        <v>0.1</v>
      </c>
      <c r="Z100" s="124">
        <v>0.3</v>
      </c>
      <c r="AA100" s="21"/>
      <c r="AB100" s="124">
        <v>0.75</v>
      </c>
      <c r="AC100" s="124">
        <v>0.56000000000000005</v>
      </c>
      <c r="AD100" s="124">
        <v>0.5</v>
      </c>
      <c r="AE100" s="124">
        <v>0.52631578947368418</v>
      </c>
      <c r="AF100" s="125"/>
      <c r="AG100" s="125">
        <v>0.2</v>
      </c>
      <c r="AH100" s="125">
        <v>0.25925925925925902</v>
      </c>
      <c r="AI100" s="125">
        <v>0.14285714285714299</v>
      </c>
      <c r="AJ100" s="126">
        <v>0.40909090909090901</v>
      </c>
      <c r="AK100" s="125"/>
      <c r="AL100" s="125">
        <v>0</v>
      </c>
      <c r="AM100" s="125">
        <v>0.148148148148148</v>
      </c>
      <c r="AN100" s="125">
        <v>9.5238095238095205E-2</v>
      </c>
      <c r="AO100" s="126">
        <v>0.27272727272727298</v>
      </c>
      <c r="AP100" s="28"/>
      <c r="AQ100" s="125">
        <v>0.8</v>
      </c>
      <c r="AR100" s="125">
        <v>0.57692307692307687</v>
      </c>
      <c r="AS100" s="125">
        <v>0.58823529411764708</v>
      </c>
      <c r="AT100" s="126">
        <v>0.55000000000000004</v>
      </c>
    </row>
    <row r="101" spans="1:46" s="24" customFormat="1" ht="12.5" x14ac:dyDescent="0.25">
      <c r="A101" s="22" t="s">
        <v>309</v>
      </c>
      <c r="B101" s="124"/>
      <c r="C101" s="124">
        <v>0</v>
      </c>
      <c r="D101" s="124">
        <v>0</v>
      </c>
      <c r="E101" s="124">
        <v>0.2</v>
      </c>
      <c r="F101" s="124">
        <v>0.66666666666666696</v>
      </c>
      <c r="G101" s="124"/>
      <c r="H101" s="124">
        <v>0</v>
      </c>
      <c r="I101" s="124">
        <v>0</v>
      </c>
      <c r="J101" s="124">
        <v>0.2</v>
      </c>
      <c r="K101" s="124">
        <v>0.66666666666666696</v>
      </c>
      <c r="L101" s="21"/>
      <c r="M101" s="124"/>
      <c r="N101" s="124">
        <v>0</v>
      </c>
      <c r="O101" s="124">
        <v>0.4</v>
      </c>
      <c r="P101" s="124">
        <v>0</v>
      </c>
      <c r="Q101" s="124"/>
      <c r="R101" s="124">
        <v>0</v>
      </c>
      <c r="S101" s="124">
        <v>0.28571428571428598</v>
      </c>
      <c r="T101" s="124">
        <v>0.14285714285714299</v>
      </c>
      <c r="U101" s="124">
        <v>0.3</v>
      </c>
      <c r="V101" s="124"/>
      <c r="W101" s="124">
        <v>0</v>
      </c>
      <c r="X101" s="124">
        <v>0.28571428571428598</v>
      </c>
      <c r="Y101" s="124">
        <v>0.14285714285714299</v>
      </c>
      <c r="Z101" s="124">
        <v>0.3</v>
      </c>
      <c r="AA101" s="21"/>
      <c r="AB101" s="124">
        <v>0.75</v>
      </c>
      <c r="AC101" s="124">
        <v>0.25</v>
      </c>
      <c r="AD101" s="124">
        <v>0.35714285714285715</v>
      </c>
      <c r="AE101" s="124">
        <v>0.375</v>
      </c>
      <c r="AF101" s="125"/>
      <c r="AG101" s="125">
        <v>0</v>
      </c>
      <c r="AH101" s="125">
        <v>0.25</v>
      </c>
      <c r="AI101" s="125">
        <v>0.157894736842105</v>
      </c>
      <c r="AJ101" s="126">
        <v>0.38461538461538503</v>
      </c>
      <c r="AK101" s="125"/>
      <c r="AL101" s="125">
        <v>0</v>
      </c>
      <c r="AM101" s="125">
        <v>0.25</v>
      </c>
      <c r="AN101" s="125">
        <v>0.157894736842105</v>
      </c>
      <c r="AO101" s="126">
        <v>0.38461538461538503</v>
      </c>
      <c r="AP101" s="28"/>
      <c r="AQ101" s="125">
        <v>0.75</v>
      </c>
      <c r="AR101" s="125">
        <v>0.25</v>
      </c>
      <c r="AS101" s="125">
        <v>0.53846153846153844</v>
      </c>
      <c r="AT101" s="126">
        <v>0.3</v>
      </c>
    </row>
    <row r="102" spans="1:46" s="24" customFormat="1" ht="12.5" x14ac:dyDescent="0.25">
      <c r="A102" s="22" t="s">
        <v>310</v>
      </c>
      <c r="B102" s="124">
        <v>0.5</v>
      </c>
      <c r="C102" s="124">
        <v>0.2</v>
      </c>
      <c r="D102" s="124">
        <v>0.375</v>
      </c>
      <c r="E102" s="124">
        <v>0.33333333333333298</v>
      </c>
      <c r="F102" s="124">
        <v>0.16666666666666699</v>
      </c>
      <c r="G102" s="124">
        <v>0.5</v>
      </c>
      <c r="H102" s="124">
        <v>0.2</v>
      </c>
      <c r="I102" s="124">
        <v>0.375</v>
      </c>
      <c r="J102" s="124">
        <v>0.16666666666666699</v>
      </c>
      <c r="K102" s="124">
        <v>0.16666666666666699</v>
      </c>
      <c r="L102" s="21">
        <v>0.33333333333333331</v>
      </c>
      <c r="M102" s="124">
        <v>0.2</v>
      </c>
      <c r="N102" s="124">
        <v>0.42857142857142855</v>
      </c>
      <c r="O102" s="124">
        <v>0.5</v>
      </c>
      <c r="P102" s="124">
        <v>0.66666666666666663</v>
      </c>
      <c r="Q102" s="124">
        <v>0</v>
      </c>
      <c r="R102" s="124">
        <v>0</v>
      </c>
      <c r="S102" s="124">
        <v>0.33333333333333298</v>
      </c>
      <c r="T102" s="124">
        <v>0</v>
      </c>
      <c r="U102" s="124">
        <v>0.16666666666666699</v>
      </c>
      <c r="V102" s="124">
        <v>0</v>
      </c>
      <c r="W102" s="124">
        <v>0</v>
      </c>
      <c r="X102" s="124">
        <v>0.33333333333333298</v>
      </c>
      <c r="Y102" s="124">
        <v>0</v>
      </c>
      <c r="Z102" s="124">
        <v>0.16666666666666699</v>
      </c>
      <c r="AA102" s="21">
        <v>0</v>
      </c>
      <c r="AB102" s="124">
        <v>0.33333333333333331</v>
      </c>
      <c r="AC102" s="124">
        <v>0.5</v>
      </c>
      <c r="AD102" s="124">
        <v>0.33333333333333331</v>
      </c>
      <c r="AE102" s="124">
        <v>0.36363636363636365</v>
      </c>
      <c r="AF102" s="125">
        <v>0.42857142857142899</v>
      </c>
      <c r="AG102" s="125">
        <v>0.125</v>
      </c>
      <c r="AH102" s="125">
        <v>0.35714285714285698</v>
      </c>
      <c r="AI102" s="125">
        <v>0.16666666666666699</v>
      </c>
      <c r="AJ102" s="126">
        <v>0.16666666666666699</v>
      </c>
      <c r="AK102" s="125">
        <v>0.42857142857142899</v>
      </c>
      <c r="AL102" s="125">
        <v>0.125</v>
      </c>
      <c r="AM102" s="125">
        <v>0.35714285714285698</v>
      </c>
      <c r="AN102" s="125">
        <v>8.3333333333333301E-2</v>
      </c>
      <c r="AO102" s="126">
        <v>0.16666666666666699</v>
      </c>
      <c r="AP102" s="28">
        <v>0.2857142857142857</v>
      </c>
      <c r="AQ102" s="125">
        <v>0.25</v>
      </c>
      <c r="AR102" s="125">
        <v>0.46153846153846156</v>
      </c>
      <c r="AS102" s="125">
        <v>0.625</v>
      </c>
      <c r="AT102" s="126">
        <v>0.47058823529411764</v>
      </c>
    </row>
    <row r="103" spans="1:46" s="24" customFormat="1" ht="12.5" x14ac:dyDescent="0.25">
      <c r="A103" s="22" t="s">
        <v>311</v>
      </c>
      <c r="B103" s="124"/>
      <c r="C103" s="124"/>
      <c r="D103" s="124">
        <v>0</v>
      </c>
      <c r="E103" s="124">
        <v>0</v>
      </c>
      <c r="F103" s="124">
        <v>0</v>
      </c>
      <c r="G103" s="124"/>
      <c r="H103" s="124"/>
      <c r="I103" s="124">
        <v>0</v>
      </c>
      <c r="J103" s="124">
        <v>0</v>
      </c>
      <c r="K103" s="124">
        <v>0.5</v>
      </c>
      <c r="L103" s="21"/>
      <c r="M103" s="124"/>
      <c r="N103" s="124"/>
      <c r="O103" s="124">
        <v>1</v>
      </c>
      <c r="P103" s="124">
        <v>0</v>
      </c>
      <c r="Q103" s="124"/>
      <c r="R103" s="124"/>
      <c r="S103" s="124">
        <v>1</v>
      </c>
      <c r="T103" s="124">
        <v>0</v>
      </c>
      <c r="U103" s="124">
        <v>0</v>
      </c>
      <c r="V103" s="124"/>
      <c r="W103" s="124"/>
      <c r="X103" s="124">
        <v>0</v>
      </c>
      <c r="Y103" s="124">
        <v>0</v>
      </c>
      <c r="Z103" s="124">
        <v>0</v>
      </c>
      <c r="AA103" s="21"/>
      <c r="AB103" s="124"/>
      <c r="AC103" s="124">
        <v>1</v>
      </c>
      <c r="AD103" s="124">
        <v>1</v>
      </c>
      <c r="AE103" s="124">
        <v>0.5</v>
      </c>
      <c r="AF103" s="125"/>
      <c r="AG103" s="125"/>
      <c r="AH103" s="125">
        <v>1</v>
      </c>
      <c r="AI103" s="125">
        <v>0</v>
      </c>
      <c r="AJ103" s="126">
        <v>0</v>
      </c>
      <c r="AK103" s="125"/>
      <c r="AL103" s="125"/>
      <c r="AM103" s="125">
        <v>0</v>
      </c>
      <c r="AN103" s="125">
        <v>0</v>
      </c>
      <c r="AO103" s="126">
        <v>0.25</v>
      </c>
      <c r="AP103" s="28"/>
      <c r="AQ103" s="125"/>
      <c r="AR103" s="125">
        <v>1</v>
      </c>
      <c r="AS103" s="125">
        <v>1</v>
      </c>
      <c r="AT103" s="126">
        <v>0.33333333333333331</v>
      </c>
    </row>
    <row r="104" spans="1:46" s="24" customFormat="1" ht="42" x14ac:dyDescent="0.25">
      <c r="A104" s="22" t="s">
        <v>312</v>
      </c>
      <c r="B104" s="124"/>
      <c r="C104" s="124"/>
      <c r="D104" s="124"/>
      <c r="E104" s="124">
        <v>0</v>
      </c>
      <c r="F104" s="124">
        <v>0</v>
      </c>
      <c r="G104" s="124"/>
      <c r="H104" s="124"/>
      <c r="I104" s="124"/>
      <c r="J104" s="124">
        <v>0</v>
      </c>
      <c r="K104" s="124">
        <v>0</v>
      </c>
      <c r="L104" s="21"/>
      <c r="M104" s="124"/>
      <c r="N104" s="124"/>
      <c r="O104" s="124">
        <v>0.66666666666666663</v>
      </c>
      <c r="P104" s="124">
        <v>1</v>
      </c>
      <c r="Q104" s="124"/>
      <c r="R104" s="124"/>
      <c r="S104" s="124"/>
      <c r="T104" s="124">
        <v>0</v>
      </c>
      <c r="U104" s="124">
        <v>0.5</v>
      </c>
      <c r="V104" s="124"/>
      <c r="W104" s="124"/>
      <c r="X104" s="124"/>
      <c r="Y104" s="124">
        <v>0</v>
      </c>
      <c r="Z104" s="124">
        <v>0.66666666666666696</v>
      </c>
      <c r="AA104" s="21"/>
      <c r="AB104" s="124"/>
      <c r="AC104" s="124"/>
      <c r="AD104" s="124">
        <v>1</v>
      </c>
      <c r="AE104" s="124">
        <v>0.16666666666666666</v>
      </c>
      <c r="AF104" s="125"/>
      <c r="AG104" s="125"/>
      <c r="AH104" s="125"/>
      <c r="AI104" s="125">
        <v>0</v>
      </c>
      <c r="AJ104" s="126">
        <v>0.42857142857142899</v>
      </c>
      <c r="AK104" s="125"/>
      <c r="AL104" s="125"/>
      <c r="AM104" s="125"/>
      <c r="AN104" s="125">
        <v>0</v>
      </c>
      <c r="AO104" s="126">
        <v>0.57142857142857095</v>
      </c>
      <c r="AP104" s="28"/>
      <c r="AQ104" s="125"/>
      <c r="AR104" s="125"/>
      <c r="AS104" s="125">
        <v>0.75</v>
      </c>
      <c r="AT104" s="126">
        <v>0.2857142857142857</v>
      </c>
    </row>
    <row r="105" spans="1:46" s="24" customFormat="1" ht="12.5" x14ac:dyDescent="0.25">
      <c r="A105" s="48" t="s">
        <v>313</v>
      </c>
      <c r="B105" s="136"/>
      <c r="C105" s="136"/>
      <c r="D105" s="136"/>
      <c r="E105" s="136" t="s">
        <v>227</v>
      </c>
      <c r="F105" s="136" t="s">
        <v>227</v>
      </c>
      <c r="G105" s="136"/>
      <c r="H105" s="136"/>
      <c r="I105" s="136"/>
      <c r="J105" s="136" t="s">
        <v>227</v>
      </c>
      <c r="K105" s="136" t="s">
        <v>227</v>
      </c>
      <c r="L105" s="136"/>
      <c r="M105" s="136"/>
      <c r="N105" s="136"/>
      <c r="O105" s="136" t="s">
        <v>227</v>
      </c>
      <c r="P105" s="136" t="s">
        <v>227</v>
      </c>
      <c r="Q105" s="136"/>
      <c r="R105" s="136"/>
      <c r="S105" s="136"/>
      <c r="T105" s="136" t="s">
        <v>227</v>
      </c>
      <c r="U105" s="136" t="s">
        <v>227</v>
      </c>
      <c r="V105" s="136"/>
      <c r="W105" s="136"/>
      <c r="X105" s="136"/>
      <c r="Y105" s="136" t="s">
        <v>227</v>
      </c>
      <c r="Z105" s="136" t="s">
        <v>227</v>
      </c>
      <c r="AA105" s="136"/>
      <c r="AB105" s="136"/>
      <c r="AC105" s="136"/>
      <c r="AD105" s="136" t="s">
        <v>227</v>
      </c>
      <c r="AE105" s="136" t="s">
        <v>227</v>
      </c>
      <c r="AF105" s="136"/>
      <c r="AG105" s="136"/>
      <c r="AH105" s="136"/>
      <c r="AI105" s="136" t="s">
        <v>227</v>
      </c>
      <c r="AJ105" s="137" t="s">
        <v>227</v>
      </c>
      <c r="AK105" s="136"/>
      <c r="AL105" s="136"/>
      <c r="AM105" s="136"/>
      <c r="AN105" s="136" t="s">
        <v>227</v>
      </c>
      <c r="AO105" s="137" t="s">
        <v>227</v>
      </c>
      <c r="AP105" s="136"/>
      <c r="AQ105" s="136"/>
      <c r="AR105" s="136"/>
      <c r="AS105" s="144"/>
      <c r="AT105" s="135" t="s">
        <v>227</v>
      </c>
    </row>
    <row r="106" spans="1:46" s="24" customFormat="1" ht="12.5" x14ac:dyDescent="0.25">
      <c r="A106" s="22" t="s">
        <v>314</v>
      </c>
      <c r="B106" s="124">
        <v>0.27272727272727298</v>
      </c>
      <c r="C106" s="124">
        <v>0.26315789473684198</v>
      </c>
      <c r="D106" s="124">
        <v>0.375</v>
      </c>
      <c r="E106" s="124">
        <v>0.25</v>
      </c>
      <c r="F106" s="124">
        <v>0.38461538461538503</v>
      </c>
      <c r="G106" s="124">
        <v>0.36363636363636398</v>
      </c>
      <c r="H106" s="124">
        <v>0.21052631578947401</v>
      </c>
      <c r="I106" s="124">
        <v>0.25</v>
      </c>
      <c r="J106" s="124">
        <v>8.3333333333333301E-2</v>
      </c>
      <c r="K106" s="124">
        <v>0.30769230769230799</v>
      </c>
      <c r="L106" s="21">
        <v>0.63636363636363635</v>
      </c>
      <c r="M106" s="124">
        <v>0.68421052631578949</v>
      </c>
      <c r="N106" s="124">
        <v>0.75</v>
      </c>
      <c r="O106" s="124">
        <v>0.83333333333333337</v>
      </c>
      <c r="P106" s="124">
        <v>0.61538461538461542</v>
      </c>
      <c r="Q106" s="124">
        <v>0.40540540540540498</v>
      </c>
      <c r="R106" s="124">
        <v>0.38571428571428601</v>
      </c>
      <c r="S106" s="124">
        <v>0.49253731343283602</v>
      </c>
      <c r="T106" s="124">
        <v>0.314285714285714</v>
      </c>
      <c r="U106" s="124">
        <v>0.32786885245901598</v>
      </c>
      <c r="V106" s="124">
        <v>0.32432432432432401</v>
      </c>
      <c r="W106" s="124">
        <v>0.28571428571428598</v>
      </c>
      <c r="X106" s="124">
        <v>0.31343283582089598</v>
      </c>
      <c r="Y106" s="124">
        <v>0.22857142857142901</v>
      </c>
      <c r="Z106" s="124">
        <v>0.22131147540983601</v>
      </c>
      <c r="AA106" s="21">
        <v>0.54054054054054057</v>
      </c>
      <c r="AB106" s="124">
        <v>0.54285714285714282</v>
      </c>
      <c r="AC106" s="124">
        <v>0.53030303030303028</v>
      </c>
      <c r="AD106" s="124">
        <v>0.6</v>
      </c>
      <c r="AE106" s="124">
        <v>0.60833333333333328</v>
      </c>
      <c r="AF106" s="125">
        <v>0.375</v>
      </c>
      <c r="AG106" s="125">
        <v>0.35955056179775302</v>
      </c>
      <c r="AH106" s="125">
        <v>0.48</v>
      </c>
      <c r="AI106" s="125">
        <v>0.30487804878048802</v>
      </c>
      <c r="AJ106" s="126">
        <v>0.33333333333333298</v>
      </c>
      <c r="AK106" s="125">
        <v>0.33333333333333298</v>
      </c>
      <c r="AL106" s="125">
        <v>0.26966292134831499</v>
      </c>
      <c r="AM106" s="125">
        <v>0.30666666666666698</v>
      </c>
      <c r="AN106" s="125">
        <v>0.207317073170732</v>
      </c>
      <c r="AO106" s="126">
        <v>0.22962962962962999</v>
      </c>
      <c r="AP106" s="28">
        <v>0.5625</v>
      </c>
      <c r="AQ106" s="125">
        <v>0.5730337078651685</v>
      </c>
      <c r="AR106" s="125">
        <v>0.55405405405405406</v>
      </c>
      <c r="AS106" s="125">
        <v>0.65822784810126578</v>
      </c>
      <c r="AT106" s="126">
        <v>0.60902255639097747</v>
      </c>
    </row>
    <row r="107" spans="1:46" s="24" customFormat="1" ht="12.5" x14ac:dyDescent="0.25">
      <c r="A107" s="22" t="s">
        <v>315</v>
      </c>
      <c r="B107" s="124"/>
      <c r="C107" s="124">
        <v>0</v>
      </c>
      <c r="D107" s="124">
        <v>0</v>
      </c>
      <c r="E107" s="124">
        <v>0</v>
      </c>
      <c r="F107" s="124">
        <v>0.5</v>
      </c>
      <c r="G107" s="124"/>
      <c r="H107" s="124">
        <v>0</v>
      </c>
      <c r="I107" s="124">
        <v>0</v>
      </c>
      <c r="J107" s="124">
        <v>0</v>
      </c>
      <c r="K107" s="124">
        <v>0</v>
      </c>
      <c r="L107" s="21"/>
      <c r="M107" s="124">
        <v>0.5</v>
      </c>
      <c r="N107" s="124">
        <v>1</v>
      </c>
      <c r="O107" s="124">
        <v>0.66666666666666663</v>
      </c>
      <c r="P107" s="124">
        <v>1</v>
      </c>
      <c r="Q107" s="124"/>
      <c r="R107" s="124">
        <v>0.42857142857142899</v>
      </c>
      <c r="S107" s="124">
        <v>0.45454545454545497</v>
      </c>
      <c r="T107" s="124">
        <v>0.42857142857142899</v>
      </c>
      <c r="U107" s="124">
        <v>0.133333333333333</v>
      </c>
      <c r="V107" s="124"/>
      <c r="W107" s="124">
        <v>0</v>
      </c>
      <c r="X107" s="124">
        <v>9.0909090909090898E-2</v>
      </c>
      <c r="Y107" s="124">
        <v>0.35714285714285698</v>
      </c>
      <c r="Z107" s="124">
        <v>0.133333333333333</v>
      </c>
      <c r="AA107" s="21"/>
      <c r="AB107" s="124">
        <v>0.8571428571428571</v>
      </c>
      <c r="AC107" s="124">
        <v>0.63636363636363635</v>
      </c>
      <c r="AD107" s="124">
        <v>0.5714285714285714</v>
      </c>
      <c r="AE107" s="124">
        <v>0.73333333333333328</v>
      </c>
      <c r="AF107" s="125"/>
      <c r="AG107" s="125">
        <v>0.33333333333333298</v>
      </c>
      <c r="AH107" s="125">
        <v>0.38461538461538503</v>
      </c>
      <c r="AI107" s="125">
        <v>0.35294117647058798</v>
      </c>
      <c r="AJ107" s="126">
        <v>0.21052631578947401</v>
      </c>
      <c r="AK107" s="125"/>
      <c r="AL107" s="125">
        <v>0</v>
      </c>
      <c r="AM107" s="125">
        <v>7.69230769230769E-2</v>
      </c>
      <c r="AN107" s="125">
        <v>0.29411764705882398</v>
      </c>
      <c r="AO107" s="126">
        <v>0.105263157894737</v>
      </c>
      <c r="AP107" s="28"/>
      <c r="AQ107" s="125">
        <v>0.77777777777777779</v>
      </c>
      <c r="AR107" s="125">
        <v>0.69230769230769229</v>
      </c>
      <c r="AS107" s="125">
        <v>0.58823529411764708</v>
      </c>
      <c r="AT107" s="126">
        <v>0.78947368421052633</v>
      </c>
    </row>
    <row r="108" spans="1:46" s="24" customFormat="1" ht="12.5" x14ac:dyDescent="0.25">
      <c r="A108" s="48" t="s">
        <v>316</v>
      </c>
      <c r="B108" s="136"/>
      <c r="C108" s="136"/>
      <c r="D108" s="136"/>
      <c r="E108" s="136" t="s">
        <v>227</v>
      </c>
      <c r="F108" s="136" t="s">
        <v>227</v>
      </c>
      <c r="G108" s="136"/>
      <c r="H108" s="136"/>
      <c r="I108" s="136"/>
      <c r="J108" s="136" t="s">
        <v>227</v>
      </c>
      <c r="K108" s="136" t="s">
        <v>227</v>
      </c>
      <c r="L108" s="136"/>
      <c r="M108" s="136"/>
      <c r="N108" s="136"/>
      <c r="O108" s="136" t="s">
        <v>227</v>
      </c>
      <c r="P108" s="136" t="s">
        <v>227</v>
      </c>
      <c r="Q108" s="136"/>
      <c r="R108" s="136"/>
      <c r="S108" s="136"/>
      <c r="T108" s="136" t="s">
        <v>227</v>
      </c>
      <c r="U108" s="136" t="s">
        <v>227</v>
      </c>
      <c r="V108" s="136"/>
      <c r="W108" s="136"/>
      <c r="X108" s="136"/>
      <c r="Y108" s="136" t="s">
        <v>227</v>
      </c>
      <c r="Z108" s="136" t="s">
        <v>227</v>
      </c>
      <c r="AA108" s="136"/>
      <c r="AB108" s="136"/>
      <c r="AC108" s="136"/>
      <c r="AD108" s="136" t="s">
        <v>227</v>
      </c>
      <c r="AE108" s="136" t="s">
        <v>227</v>
      </c>
      <c r="AF108" s="136"/>
      <c r="AG108" s="136"/>
      <c r="AH108" s="136"/>
      <c r="AI108" s="136" t="s">
        <v>227</v>
      </c>
      <c r="AJ108" s="137" t="s">
        <v>227</v>
      </c>
      <c r="AK108" s="136"/>
      <c r="AL108" s="136"/>
      <c r="AM108" s="136"/>
      <c r="AN108" s="136" t="s">
        <v>227</v>
      </c>
      <c r="AO108" s="137" t="s">
        <v>227</v>
      </c>
      <c r="AP108" s="136"/>
      <c r="AQ108" s="136"/>
      <c r="AR108" s="136"/>
      <c r="AS108" s="144"/>
      <c r="AT108" s="135" t="s">
        <v>227</v>
      </c>
    </row>
    <row r="109" spans="1:46" s="24" customFormat="1" ht="12.5" x14ac:dyDescent="0.25">
      <c r="A109" s="22" t="s">
        <v>317</v>
      </c>
      <c r="B109" s="124">
        <v>1</v>
      </c>
      <c r="C109" s="124">
        <v>0</v>
      </c>
      <c r="D109" s="124">
        <v>0</v>
      </c>
      <c r="E109" s="124">
        <v>0.2</v>
      </c>
      <c r="F109" s="124">
        <v>0</v>
      </c>
      <c r="G109" s="124">
        <v>1</v>
      </c>
      <c r="H109" s="124">
        <v>0</v>
      </c>
      <c r="I109" s="124">
        <v>0</v>
      </c>
      <c r="J109" s="124">
        <v>0.1</v>
      </c>
      <c r="K109" s="124">
        <v>0</v>
      </c>
      <c r="L109" s="21">
        <v>0</v>
      </c>
      <c r="M109" s="124">
        <v>0</v>
      </c>
      <c r="N109" s="124">
        <v>0.83333333333333337</v>
      </c>
      <c r="O109" s="124">
        <v>0.5</v>
      </c>
      <c r="P109" s="124">
        <v>1</v>
      </c>
      <c r="Q109" s="124">
        <v>0</v>
      </c>
      <c r="R109" s="124">
        <v>0</v>
      </c>
      <c r="S109" s="124">
        <v>0.5</v>
      </c>
      <c r="T109" s="124">
        <v>0.33333333333333298</v>
      </c>
      <c r="U109" s="124">
        <v>0.42857142857142899</v>
      </c>
      <c r="V109" s="124">
        <v>0</v>
      </c>
      <c r="W109" s="124">
        <v>0</v>
      </c>
      <c r="X109" s="124">
        <v>0</v>
      </c>
      <c r="Y109" s="124">
        <v>0</v>
      </c>
      <c r="Z109" s="124">
        <v>0.28571428571428598</v>
      </c>
      <c r="AA109" s="21">
        <v>1</v>
      </c>
      <c r="AB109" s="124">
        <v>1</v>
      </c>
      <c r="AC109" s="124">
        <v>1</v>
      </c>
      <c r="AD109" s="124">
        <v>0.66666666666666663</v>
      </c>
      <c r="AE109" s="124">
        <v>0.33333333333333331</v>
      </c>
      <c r="AF109" s="125">
        <v>0.5</v>
      </c>
      <c r="AG109" s="125">
        <v>0</v>
      </c>
      <c r="AH109" s="125">
        <v>0.11111111111111099</v>
      </c>
      <c r="AI109" s="125">
        <v>0.25</v>
      </c>
      <c r="AJ109" s="126">
        <v>0.25</v>
      </c>
      <c r="AK109" s="125">
        <v>0.5</v>
      </c>
      <c r="AL109" s="125">
        <v>0</v>
      </c>
      <c r="AM109" s="125">
        <v>0</v>
      </c>
      <c r="AN109" s="125">
        <v>6.25E-2</v>
      </c>
      <c r="AO109" s="126">
        <v>0.16666666666666699</v>
      </c>
      <c r="AP109" s="28">
        <v>0.5</v>
      </c>
      <c r="AQ109" s="125">
        <v>0.5</v>
      </c>
      <c r="AR109" s="125">
        <v>0.875</v>
      </c>
      <c r="AS109" s="125">
        <v>0.6</v>
      </c>
      <c r="AT109" s="126">
        <v>0.6</v>
      </c>
    </row>
    <row r="110" spans="1:46" s="24" customFormat="1" ht="12.5" x14ac:dyDescent="0.25">
      <c r="A110" s="22" t="s">
        <v>318</v>
      </c>
      <c r="B110" s="124">
        <v>0</v>
      </c>
      <c r="C110" s="124">
        <v>0</v>
      </c>
      <c r="D110" s="124"/>
      <c r="E110" s="124">
        <v>0</v>
      </c>
      <c r="F110" s="124">
        <v>0</v>
      </c>
      <c r="G110" s="124">
        <v>0</v>
      </c>
      <c r="H110" s="124">
        <v>0</v>
      </c>
      <c r="I110" s="124"/>
      <c r="J110" s="124">
        <v>0</v>
      </c>
      <c r="K110" s="124">
        <v>0</v>
      </c>
      <c r="L110" s="21">
        <v>1</v>
      </c>
      <c r="M110" s="124">
        <v>0.83333333333333337</v>
      </c>
      <c r="N110" s="124"/>
      <c r="O110" s="124">
        <v>0</v>
      </c>
      <c r="P110" s="124">
        <v>1</v>
      </c>
      <c r="Q110" s="124">
        <v>0</v>
      </c>
      <c r="R110" s="124">
        <v>8.3333333333333301E-2</v>
      </c>
      <c r="S110" s="124"/>
      <c r="T110" s="124">
        <v>0</v>
      </c>
      <c r="U110" s="124">
        <v>0</v>
      </c>
      <c r="V110" s="124">
        <v>0</v>
      </c>
      <c r="W110" s="124">
        <v>8.3333333333333301E-2</v>
      </c>
      <c r="X110" s="124"/>
      <c r="Y110" s="124">
        <v>0</v>
      </c>
      <c r="Z110" s="124">
        <v>0</v>
      </c>
      <c r="AA110" s="21">
        <v>1</v>
      </c>
      <c r="AB110" s="124">
        <v>0.83333333333333337</v>
      </c>
      <c r="AC110" s="124"/>
      <c r="AD110" s="124">
        <v>0.5</v>
      </c>
      <c r="AE110" s="124">
        <v>1</v>
      </c>
      <c r="AF110" s="125">
        <v>0</v>
      </c>
      <c r="AG110" s="125">
        <v>5.5555555555555601E-2</v>
      </c>
      <c r="AH110" s="125"/>
      <c r="AI110" s="125">
        <v>0</v>
      </c>
      <c r="AJ110" s="126">
        <v>0</v>
      </c>
      <c r="AK110" s="125">
        <v>0</v>
      </c>
      <c r="AL110" s="125">
        <v>5.5555555555555601E-2</v>
      </c>
      <c r="AM110" s="125"/>
      <c r="AN110" s="125">
        <v>0</v>
      </c>
      <c r="AO110" s="126">
        <v>0</v>
      </c>
      <c r="AP110" s="28">
        <v>1</v>
      </c>
      <c r="AQ110" s="125">
        <v>0.83333333333333337</v>
      </c>
      <c r="AR110" s="125"/>
      <c r="AS110" s="125">
        <v>0.33333333333333331</v>
      </c>
      <c r="AT110" s="126">
        <v>1</v>
      </c>
    </row>
    <row r="111" spans="1:46" s="24" customFormat="1" ht="12.5" x14ac:dyDescent="0.25">
      <c r="A111" s="22" t="s">
        <v>319</v>
      </c>
      <c r="B111" s="124"/>
      <c r="C111" s="124">
        <v>0</v>
      </c>
      <c r="D111" s="124">
        <v>0</v>
      </c>
      <c r="E111" s="124">
        <v>0</v>
      </c>
      <c r="F111" s="124">
        <v>0</v>
      </c>
      <c r="G111" s="124"/>
      <c r="H111" s="124">
        <v>0</v>
      </c>
      <c r="I111" s="124">
        <v>0</v>
      </c>
      <c r="J111" s="124">
        <v>0</v>
      </c>
      <c r="K111" s="124">
        <v>0</v>
      </c>
      <c r="L111" s="21"/>
      <c r="M111" s="124"/>
      <c r="N111" s="124">
        <v>1</v>
      </c>
      <c r="O111" s="124">
        <v>1</v>
      </c>
      <c r="P111" s="124">
        <v>0</v>
      </c>
      <c r="Q111" s="124"/>
      <c r="R111" s="124">
        <v>0</v>
      </c>
      <c r="S111" s="124">
        <v>0</v>
      </c>
      <c r="T111" s="124">
        <v>1</v>
      </c>
      <c r="U111" s="124">
        <v>0</v>
      </c>
      <c r="V111" s="124"/>
      <c r="W111" s="124">
        <v>0</v>
      </c>
      <c r="X111" s="124">
        <v>0</v>
      </c>
      <c r="Y111" s="124">
        <v>0</v>
      </c>
      <c r="Z111" s="124">
        <v>0</v>
      </c>
      <c r="AA111" s="21"/>
      <c r="AB111" s="124">
        <v>0</v>
      </c>
      <c r="AC111" s="124"/>
      <c r="AD111" s="124">
        <v>1</v>
      </c>
      <c r="AE111" s="124" t="s">
        <v>227</v>
      </c>
      <c r="AF111" s="125"/>
      <c r="AG111" s="125">
        <v>0</v>
      </c>
      <c r="AH111" s="125">
        <v>0</v>
      </c>
      <c r="AI111" s="125">
        <v>0.33333333333333298</v>
      </c>
      <c r="AJ111" s="126">
        <v>0</v>
      </c>
      <c r="AK111" s="125"/>
      <c r="AL111" s="125">
        <v>0</v>
      </c>
      <c r="AM111" s="125">
        <v>0</v>
      </c>
      <c r="AN111" s="125">
        <v>0</v>
      </c>
      <c r="AO111" s="126">
        <v>0</v>
      </c>
      <c r="AP111" s="28"/>
      <c r="AQ111" s="125">
        <v>0</v>
      </c>
      <c r="AR111" s="125">
        <v>1</v>
      </c>
      <c r="AS111" s="125">
        <v>1</v>
      </c>
      <c r="AT111" s="126">
        <v>0</v>
      </c>
    </row>
    <row r="112" spans="1:46" s="24" customFormat="1" ht="12.5" x14ac:dyDescent="0.25">
      <c r="A112" s="22" t="s">
        <v>320</v>
      </c>
      <c r="B112" s="124"/>
      <c r="C112" s="124">
        <v>0</v>
      </c>
      <c r="D112" s="124">
        <v>0</v>
      </c>
      <c r="E112" s="124" t="s">
        <v>227</v>
      </c>
      <c r="F112" s="124">
        <v>0.33333333333333298</v>
      </c>
      <c r="G112" s="124"/>
      <c r="H112" s="124">
        <v>0</v>
      </c>
      <c r="I112" s="124">
        <v>0</v>
      </c>
      <c r="J112" s="124" t="s">
        <v>227</v>
      </c>
      <c r="K112" s="124">
        <v>0</v>
      </c>
      <c r="L112" s="21"/>
      <c r="M112" s="124"/>
      <c r="N112" s="124">
        <v>1</v>
      </c>
      <c r="O112" s="124" t="s">
        <v>227</v>
      </c>
      <c r="P112" s="124">
        <v>1</v>
      </c>
      <c r="Q112" s="124"/>
      <c r="R112" s="124">
        <v>0</v>
      </c>
      <c r="S112" s="124">
        <v>0</v>
      </c>
      <c r="T112" s="124" t="s">
        <v>227</v>
      </c>
      <c r="U112" s="124">
        <v>0</v>
      </c>
      <c r="V112" s="124"/>
      <c r="W112" s="124">
        <v>0</v>
      </c>
      <c r="X112" s="124">
        <v>0</v>
      </c>
      <c r="Y112" s="124" t="s">
        <v>227</v>
      </c>
      <c r="Z112" s="124">
        <v>0</v>
      </c>
      <c r="AA112" s="21"/>
      <c r="AB112" s="124">
        <v>1</v>
      </c>
      <c r="AC112" s="124">
        <v>0</v>
      </c>
      <c r="AD112" s="124" t="s">
        <v>227</v>
      </c>
      <c r="AE112" s="124">
        <v>1</v>
      </c>
      <c r="AF112" s="125"/>
      <c r="AG112" s="125">
        <v>0</v>
      </c>
      <c r="AH112" s="125">
        <v>0</v>
      </c>
      <c r="AI112" s="125" t="s">
        <v>227</v>
      </c>
      <c r="AJ112" s="126">
        <v>0.2</v>
      </c>
      <c r="AK112" s="125"/>
      <c r="AL112" s="125">
        <v>0</v>
      </c>
      <c r="AM112" s="125">
        <v>0</v>
      </c>
      <c r="AN112" s="125" t="s">
        <v>227</v>
      </c>
      <c r="AO112" s="126">
        <v>0</v>
      </c>
      <c r="AP112" s="28"/>
      <c r="AQ112" s="125">
        <v>1</v>
      </c>
      <c r="AR112" s="125">
        <v>1</v>
      </c>
      <c r="AS112" s="125"/>
      <c r="AT112" s="126">
        <v>1</v>
      </c>
    </row>
    <row r="113" spans="1:46" s="24" customFormat="1" ht="12.5" x14ac:dyDescent="0.25">
      <c r="A113" s="22" t="s">
        <v>321</v>
      </c>
      <c r="B113" s="124">
        <v>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  <c r="I113" s="124">
        <v>0</v>
      </c>
      <c r="J113" s="124">
        <v>0</v>
      </c>
      <c r="K113" s="124">
        <v>0</v>
      </c>
      <c r="L113" s="21" t="s">
        <v>263</v>
      </c>
      <c r="M113" s="124">
        <v>0.33333333333333331</v>
      </c>
      <c r="N113" s="124"/>
      <c r="O113" s="124">
        <v>0.6</v>
      </c>
      <c r="P113" s="124">
        <v>0</v>
      </c>
      <c r="Q113" s="124">
        <v>0</v>
      </c>
      <c r="R113" s="124">
        <v>0</v>
      </c>
      <c r="S113" s="124">
        <v>0</v>
      </c>
      <c r="T113" s="124">
        <v>0.25</v>
      </c>
      <c r="U113" s="124">
        <v>0</v>
      </c>
      <c r="V113" s="124">
        <v>0</v>
      </c>
      <c r="W113" s="124">
        <v>0</v>
      </c>
      <c r="X113" s="124">
        <v>0</v>
      </c>
      <c r="Y113" s="124">
        <v>0</v>
      </c>
      <c r="Z113" s="124">
        <v>0</v>
      </c>
      <c r="AA113" s="21">
        <v>1</v>
      </c>
      <c r="AB113" s="124">
        <v>1</v>
      </c>
      <c r="AC113" s="124">
        <v>0</v>
      </c>
      <c r="AD113" s="124">
        <v>0.25</v>
      </c>
      <c r="AE113" s="124">
        <v>0</v>
      </c>
      <c r="AF113" s="125">
        <v>0</v>
      </c>
      <c r="AG113" s="125">
        <v>0</v>
      </c>
      <c r="AH113" s="125">
        <v>0</v>
      </c>
      <c r="AI113" s="125">
        <v>0.11111111111111099</v>
      </c>
      <c r="AJ113" s="126">
        <v>0</v>
      </c>
      <c r="AK113" s="125">
        <v>0</v>
      </c>
      <c r="AL113" s="125">
        <v>0</v>
      </c>
      <c r="AM113" s="125">
        <v>0</v>
      </c>
      <c r="AN113" s="125">
        <v>0</v>
      </c>
      <c r="AO113" s="126">
        <v>0</v>
      </c>
      <c r="AP113" s="28">
        <v>1</v>
      </c>
      <c r="AQ113" s="125">
        <v>0.5</v>
      </c>
      <c r="AR113" s="125">
        <v>0</v>
      </c>
      <c r="AS113" s="125">
        <v>1</v>
      </c>
      <c r="AT113" s="126">
        <v>0</v>
      </c>
    </row>
    <row r="114" spans="1:46" s="24" customFormat="1" ht="12.5" x14ac:dyDescent="0.25">
      <c r="A114" s="22" t="s">
        <v>322</v>
      </c>
      <c r="B114" s="21"/>
      <c r="C114" s="124">
        <v>0</v>
      </c>
      <c r="D114" s="21">
        <v>0</v>
      </c>
      <c r="E114" s="21">
        <v>0</v>
      </c>
      <c r="F114" s="21">
        <v>0</v>
      </c>
      <c r="G114" s="21"/>
      <c r="H114" s="124">
        <v>0</v>
      </c>
      <c r="I114" s="21">
        <v>0</v>
      </c>
      <c r="J114" s="21">
        <v>0</v>
      </c>
      <c r="K114" s="21">
        <v>0</v>
      </c>
      <c r="L114" s="21"/>
      <c r="M114" s="124">
        <v>1</v>
      </c>
      <c r="N114" s="21"/>
      <c r="O114" s="21">
        <v>0</v>
      </c>
      <c r="P114" s="21">
        <v>0</v>
      </c>
      <c r="Q114" s="21"/>
      <c r="R114" s="124">
        <v>0</v>
      </c>
      <c r="S114" s="124">
        <v>0</v>
      </c>
      <c r="T114" s="21">
        <v>0</v>
      </c>
      <c r="U114" s="21">
        <v>0</v>
      </c>
      <c r="V114" s="21"/>
      <c r="W114" s="124">
        <v>0</v>
      </c>
      <c r="X114" s="124">
        <v>0</v>
      </c>
      <c r="Y114" s="21">
        <v>0</v>
      </c>
      <c r="Z114" s="21">
        <v>0</v>
      </c>
      <c r="AA114" s="21"/>
      <c r="AB114" s="124">
        <v>1</v>
      </c>
      <c r="AC114" s="124">
        <v>1</v>
      </c>
      <c r="AD114" s="21">
        <v>0.5</v>
      </c>
      <c r="AE114" s="21">
        <v>0.5</v>
      </c>
      <c r="AF114" s="28"/>
      <c r="AG114" s="125">
        <v>0</v>
      </c>
      <c r="AH114" s="125">
        <v>0</v>
      </c>
      <c r="AI114" s="125">
        <v>0</v>
      </c>
      <c r="AJ114" s="126">
        <v>0</v>
      </c>
      <c r="AK114" s="28"/>
      <c r="AL114" s="125">
        <v>0</v>
      </c>
      <c r="AM114" s="125">
        <v>0</v>
      </c>
      <c r="AN114" s="125">
        <v>0</v>
      </c>
      <c r="AO114" s="126">
        <v>0</v>
      </c>
      <c r="AP114" s="28"/>
      <c r="AQ114" s="125">
        <v>1</v>
      </c>
      <c r="AR114" s="125">
        <v>1</v>
      </c>
      <c r="AS114" s="125">
        <v>1</v>
      </c>
      <c r="AT114" s="126">
        <v>0.5</v>
      </c>
    </row>
    <row r="115" spans="1:46" s="24" customFormat="1" ht="12.5" x14ac:dyDescent="0.25">
      <c r="A115" s="22" t="s">
        <v>323</v>
      </c>
      <c r="B115" s="21"/>
      <c r="C115" s="124">
        <v>0</v>
      </c>
      <c r="D115" s="21">
        <v>0</v>
      </c>
      <c r="E115" s="21">
        <v>0</v>
      </c>
      <c r="F115" s="21">
        <v>0</v>
      </c>
      <c r="G115" s="21"/>
      <c r="H115" s="124">
        <v>0</v>
      </c>
      <c r="I115" s="21">
        <v>0</v>
      </c>
      <c r="J115" s="21">
        <v>0</v>
      </c>
      <c r="K115" s="21">
        <v>0</v>
      </c>
      <c r="L115" s="21"/>
      <c r="M115" s="124">
        <v>0.5</v>
      </c>
      <c r="N115" s="21"/>
      <c r="O115" s="21">
        <v>0.5</v>
      </c>
      <c r="P115" s="21" t="s">
        <v>227</v>
      </c>
      <c r="Q115" s="21"/>
      <c r="R115" s="124">
        <v>0</v>
      </c>
      <c r="S115" s="124">
        <v>0</v>
      </c>
      <c r="T115" s="21">
        <v>0</v>
      </c>
      <c r="U115" s="21">
        <v>0</v>
      </c>
      <c r="V115" s="21"/>
      <c r="W115" s="124">
        <v>0</v>
      </c>
      <c r="X115" s="124">
        <v>0</v>
      </c>
      <c r="Y115" s="21">
        <v>0</v>
      </c>
      <c r="Z115" s="21">
        <v>0</v>
      </c>
      <c r="AA115" s="21"/>
      <c r="AB115" s="124"/>
      <c r="AC115" s="124">
        <v>1</v>
      </c>
      <c r="AD115" s="21">
        <v>1</v>
      </c>
      <c r="AE115" s="21">
        <v>1</v>
      </c>
      <c r="AF115" s="28"/>
      <c r="AG115" s="125">
        <v>0</v>
      </c>
      <c r="AH115" s="125">
        <v>0</v>
      </c>
      <c r="AI115" s="125">
        <v>0</v>
      </c>
      <c r="AJ115" s="126">
        <v>0</v>
      </c>
      <c r="AK115" s="28"/>
      <c r="AL115" s="125">
        <v>0</v>
      </c>
      <c r="AM115" s="125">
        <v>0</v>
      </c>
      <c r="AN115" s="125">
        <v>0</v>
      </c>
      <c r="AO115" s="126">
        <v>0</v>
      </c>
      <c r="AP115" s="28"/>
      <c r="AQ115" s="125">
        <v>0.5</v>
      </c>
      <c r="AR115" s="125">
        <v>1</v>
      </c>
      <c r="AS115" s="125">
        <v>0.66666666666666663</v>
      </c>
      <c r="AT115" s="126">
        <v>1</v>
      </c>
    </row>
    <row r="116" spans="1:46" s="24" customFormat="1" ht="12.5" x14ac:dyDescent="0.25">
      <c r="A116" s="22" t="s">
        <v>324</v>
      </c>
      <c r="B116" s="21"/>
      <c r="C116" s="124">
        <v>0</v>
      </c>
      <c r="D116" s="21">
        <v>0</v>
      </c>
      <c r="E116" s="21">
        <v>0.125</v>
      </c>
      <c r="F116" s="21">
        <v>0</v>
      </c>
      <c r="G116" s="21"/>
      <c r="H116" s="124">
        <v>0</v>
      </c>
      <c r="I116" s="21">
        <v>0</v>
      </c>
      <c r="J116" s="21">
        <v>0.25</v>
      </c>
      <c r="K116" s="21">
        <v>0</v>
      </c>
      <c r="L116" s="21"/>
      <c r="M116" s="124">
        <v>0</v>
      </c>
      <c r="N116" s="21">
        <v>0.66666666666666663</v>
      </c>
      <c r="O116" s="21">
        <v>0.375</v>
      </c>
      <c r="P116" s="21">
        <v>0</v>
      </c>
      <c r="Q116" s="21"/>
      <c r="R116" s="124">
        <v>0</v>
      </c>
      <c r="S116" s="124">
        <v>0.33333333333333298</v>
      </c>
      <c r="T116" s="21">
        <v>0</v>
      </c>
      <c r="U116" s="21">
        <v>0</v>
      </c>
      <c r="V116" s="21"/>
      <c r="W116" s="124">
        <v>0</v>
      </c>
      <c r="X116" s="124">
        <v>0</v>
      </c>
      <c r="Y116" s="21">
        <v>0</v>
      </c>
      <c r="Z116" s="21">
        <v>0</v>
      </c>
      <c r="AA116" s="21"/>
      <c r="AB116" s="124"/>
      <c r="AC116" s="124">
        <v>0.66666666666666663</v>
      </c>
      <c r="AD116" s="21">
        <v>0</v>
      </c>
      <c r="AE116" s="21">
        <v>1</v>
      </c>
      <c r="AF116" s="28"/>
      <c r="AG116" s="125">
        <v>0</v>
      </c>
      <c r="AH116" s="125">
        <v>0.16666666666666699</v>
      </c>
      <c r="AI116" s="125">
        <v>0.11111111111111099</v>
      </c>
      <c r="AJ116" s="126">
        <v>0</v>
      </c>
      <c r="AK116" s="28"/>
      <c r="AL116" s="125">
        <v>0</v>
      </c>
      <c r="AM116" s="125">
        <v>0</v>
      </c>
      <c r="AN116" s="125">
        <v>0.22222222222222199</v>
      </c>
      <c r="AO116" s="126">
        <v>0</v>
      </c>
      <c r="AP116" s="28"/>
      <c r="AQ116" s="125">
        <v>0</v>
      </c>
      <c r="AR116" s="125">
        <v>0.66666666666666663</v>
      </c>
      <c r="AS116" s="125">
        <v>0.42857142857142855</v>
      </c>
      <c r="AT116" s="126">
        <v>0.5</v>
      </c>
    </row>
    <row r="117" spans="1:46" s="24" customFormat="1" ht="12.5" x14ac:dyDescent="0.25">
      <c r="A117" s="22" t="s">
        <v>325</v>
      </c>
      <c r="B117" s="21"/>
      <c r="C117" s="124"/>
      <c r="D117" s="21"/>
      <c r="E117" s="21"/>
      <c r="F117" s="21">
        <v>0</v>
      </c>
      <c r="G117" s="21"/>
      <c r="H117" s="124"/>
      <c r="I117" s="21"/>
      <c r="J117" s="21"/>
      <c r="K117" s="21">
        <v>0</v>
      </c>
      <c r="L117" s="21"/>
      <c r="M117" s="124"/>
      <c r="N117" s="21"/>
      <c r="O117" s="21"/>
      <c r="P117" s="21">
        <v>0</v>
      </c>
      <c r="Q117" s="21"/>
      <c r="R117" s="124"/>
      <c r="S117" s="124"/>
      <c r="T117" s="21"/>
      <c r="U117" s="21">
        <v>0</v>
      </c>
      <c r="V117" s="21"/>
      <c r="W117" s="124"/>
      <c r="X117" s="124"/>
      <c r="Y117" s="21"/>
      <c r="Z117" s="21">
        <v>0</v>
      </c>
      <c r="AA117" s="21"/>
      <c r="AB117" s="124"/>
      <c r="AC117" s="124"/>
      <c r="AD117" s="21"/>
      <c r="AE117" s="21" t="s">
        <v>227</v>
      </c>
      <c r="AF117" s="28"/>
      <c r="AG117" s="125"/>
      <c r="AH117" s="125"/>
      <c r="AI117" s="125"/>
      <c r="AJ117" s="126">
        <v>0</v>
      </c>
      <c r="AK117" s="28"/>
      <c r="AL117" s="125"/>
      <c r="AM117" s="125"/>
      <c r="AN117" s="125"/>
      <c r="AO117" s="126">
        <v>0</v>
      </c>
      <c r="AP117" s="28"/>
      <c r="AQ117" s="125"/>
      <c r="AR117" s="125"/>
      <c r="AS117" s="125"/>
      <c r="AT117" s="126">
        <v>0</v>
      </c>
    </row>
    <row r="118" spans="1:46" s="24" customFormat="1" ht="12.5" x14ac:dyDescent="0.25">
      <c r="A118" s="22" t="s">
        <v>326</v>
      </c>
      <c r="B118" s="124"/>
      <c r="C118" s="124"/>
      <c r="D118" s="124"/>
      <c r="E118" s="124">
        <v>0</v>
      </c>
      <c r="F118" s="124">
        <v>0</v>
      </c>
      <c r="G118" s="124"/>
      <c r="H118" s="124"/>
      <c r="I118" s="124"/>
      <c r="J118" s="124">
        <v>0</v>
      </c>
      <c r="K118" s="124">
        <v>0</v>
      </c>
      <c r="L118" s="21"/>
      <c r="M118" s="124"/>
      <c r="N118" s="124"/>
      <c r="O118" s="124">
        <v>0</v>
      </c>
      <c r="P118" s="124">
        <v>0</v>
      </c>
      <c r="Q118" s="124"/>
      <c r="R118" s="124"/>
      <c r="S118" s="124"/>
      <c r="T118" s="124">
        <v>0</v>
      </c>
      <c r="U118" s="124">
        <v>0</v>
      </c>
      <c r="V118" s="124"/>
      <c r="W118" s="124"/>
      <c r="X118" s="124"/>
      <c r="Y118" s="124">
        <v>0</v>
      </c>
      <c r="Z118" s="124">
        <v>0</v>
      </c>
      <c r="AA118" s="21"/>
      <c r="AB118" s="124"/>
      <c r="AC118" s="124"/>
      <c r="AD118" s="124">
        <v>1</v>
      </c>
      <c r="AE118" s="124" t="s">
        <v>227</v>
      </c>
      <c r="AF118" s="125"/>
      <c r="AG118" s="125"/>
      <c r="AH118" s="125"/>
      <c r="AI118" s="125">
        <v>0</v>
      </c>
      <c r="AJ118" s="126">
        <v>0</v>
      </c>
      <c r="AK118" s="125"/>
      <c r="AL118" s="125"/>
      <c r="AM118" s="125"/>
      <c r="AN118" s="125">
        <v>0</v>
      </c>
      <c r="AO118" s="126">
        <v>0</v>
      </c>
      <c r="AP118" s="28"/>
      <c r="AQ118" s="125"/>
      <c r="AR118" s="125"/>
      <c r="AS118" s="125">
        <v>1</v>
      </c>
      <c r="AT118" s="126">
        <v>0</v>
      </c>
    </row>
    <row r="119" spans="1:46" s="24" customFormat="1" ht="12.5" x14ac:dyDescent="0.25">
      <c r="A119" s="22" t="s">
        <v>327</v>
      </c>
      <c r="B119" s="124"/>
      <c r="C119" s="124"/>
      <c r="D119" s="124"/>
      <c r="E119" s="124">
        <v>0</v>
      </c>
      <c r="F119" s="124" t="s">
        <v>227</v>
      </c>
      <c r="G119" s="124"/>
      <c r="H119" s="124"/>
      <c r="I119" s="124"/>
      <c r="J119" s="124">
        <v>0</v>
      </c>
      <c r="K119" s="124" t="s">
        <v>227</v>
      </c>
      <c r="L119" s="21"/>
      <c r="M119" s="124"/>
      <c r="N119" s="124"/>
      <c r="O119" s="124">
        <v>0</v>
      </c>
      <c r="P119" s="124" t="s">
        <v>227</v>
      </c>
      <c r="Q119" s="124"/>
      <c r="R119" s="124"/>
      <c r="S119" s="124"/>
      <c r="T119" s="124">
        <v>0</v>
      </c>
      <c r="U119" s="124" t="s">
        <v>227</v>
      </c>
      <c r="V119" s="124"/>
      <c r="W119" s="124"/>
      <c r="X119" s="124"/>
      <c r="Y119" s="124">
        <v>0</v>
      </c>
      <c r="Z119" s="124" t="s">
        <v>227</v>
      </c>
      <c r="AA119" s="21"/>
      <c r="AB119" s="124"/>
      <c r="AC119" s="124"/>
      <c r="AD119" s="124">
        <v>1</v>
      </c>
      <c r="AE119" s="124" t="s">
        <v>227</v>
      </c>
      <c r="AF119" s="125"/>
      <c r="AG119" s="125"/>
      <c r="AH119" s="125"/>
      <c r="AI119" s="125">
        <v>0</v>
      </c>
      <c r="AJ119" s="126" t="s">
        <v>227</v>
      </c>
      <c r="AK119" s="125"/>
      <c r="AL119" s="125"/>
      <c r="AM119" s="125"/>
      <c r="AN119" s="125">
        <v>0</v>
      </c>
      <c r="AO119" s="126" t="s">
        <v>227</v>
      </c>
      <c r="AP119" s="28"/>
      <c r="AQ119" s="125"/>
      <c r="AR119" s="125"/>
      <c r="AS119" s="125">
        <v>1</v>
      </c>
      <c r="AT119" s="126" t="s">
        <v>227</v>
      </c>
    </row>
    <row r="120" spans="1:46" s="24" customFormat="1" x14ac:dyDescent="0.3">
      <c r="A120" s="54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6"/>
      <c r="AC120" s="26"/>
      <c r="AD120" s="26"/>
      <c r="AE120" s="26"/>
      <c r="AP120" s="13"/>
      <c r="AQ120" s="13"/>
      <c r="AR120" s="13"/>
      <c r="AT120" s="78"/>
    </row>
    <row r="121" spans="1:46" s="24" customFormat="1" x14ac:dyDescent="0.3">
      <c r="A121" s="54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6"/>
      <c r="AC121" s="26"/>
      <c r="AD121" s="26"/>
      <c r="AE121" s="26"/>
      <c r="AP121" s="13"/>
      <c r="AQ121" s="13"/>
      <c r="AR121" s="13"/>
      <c r="AT121" s="78"/>
    </row>
    <row r="122" spans="1:46" s="24" customFormat="1" x14ac:dyDescent="0.3">
      <c r="A122" s="54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  <c r="AC122" s="26"/>
      <c r="AD122" s="26"/>
      <c r="AE122" s="26"/>
      <c r="AP122" s="13"/>
      <c r="AQ122" s="13"/>
      <c r="AR122" s="13"/>
      <c r="AT122" s="78"/>
    </row>
    <row r="123" spans="1:46" s="24" customFormat="1" x14ac:dyDescent="0.3">
      <c r="A123" s="54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6"/>
      <c r="AC123" s="25"/>
      <c r="AD123" s="25"/>
      <c r="AE123" s="25"/>
      <c r="AP123" s="13"/>
      <c r="AQ123" s="13"/>
      <c r="AR123" s="13"/>
      <c r="AT123" s="78"/>
    </row>
    <row r="124" spans="1:46" s="24" customFormat="1" x14ac:dyDescent="0.3">
      <c r="A124" s="54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6"/>
      <c r="AC124" s="25"/>
      <c r="AD124" s="25"/>
      <c r="AE124" s="25"/>
      <c r="AP124" s="13"/>
      <c r="AQ124" s="13"/>
      <c r="AR124" s="13"/>
      <c r="AT124" s="78"/>
    </row>
    <row r="125" spans="1:46" s="24" customFormat="1" x14ac:dyDescent="0.3">
      <c r="A125" s="54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6"/>
      <c r="AC125" s="25"/>
      <c r="AD125" s="25"/>
      <c r="AE125" s="25"/>
      <c r="AP125" s="13"/>
      <c r="AQ125" s="13"/>
      <c r="AR125" s="13"/>
      <c r="AT125" s="78"/>
    </row>
    <row r="126" spans="1:46" s="24" customFormat="1" x14ac:dyDescent="0.3">
      <c r="A126" s="54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6"/>
      <c r="AC126" s="25"/>
      <c r="AD126" s="25"/>
      <c r="AE126" s="25"/>
      <c r="AP126" s="13"/>
      <c r="AQ126" s="13"/>
      <c r="AR126" s="13"/>
      <c r="AT126" s="78"/>
    </row>
    <row r="127" spans="1:46" s="24" customFormat="1" x14ac:dyDescent="0.3">
      <c r="A127" s="54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6"/>
      <c r="AC127" s="25"/>
      <c r="AD127" s="25"/>
      <c r="AE127" s="25"/>
      <c r="AP127" s="13"/>
      <c r="AQ127" s="13"/>
      <c r="AR127" s="13"/>
      <c r="AT127" s="78"/>
    </row>
    <row r="128" spans="1:46" s="24" customFormat="1" x14ac:dyDescent="0.3">
      <c r="A128" s="54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  <c r="AC128" s="25"/>
      <c r="AD128" s="25"/>
      <c r="AE128" s="25"/>
      <c r="AP128" s="13"/>
      <c r="AQ128" s="13"/>
      <c r="AR128" s="13"/>
      <c r="AT128" s="78"/>
    </row>
    <row r="129" spans="1:46" s="24" customFormat="1" x14ac:dyDescent="0.3">
      <c r="A129" s="54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  <c r="AC129" s="25"/>
      <c r="AD129" s="25"/>
      <c r="AE129" s="25"/>
      <c r="AP129" s="13"/>
      <c r="AQ129" s="13"/>
      <c r="AR129" s="13"/>
      <c r="AT129" s="78"/>
    </row>
    <row r="130" spans="1:46" s="24" customFormat="1" x14ac:dyDescent="0.3">
      <c r="A130" s="54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6"/>
      <c r="AC130" s="25"/>
      <c r="AD130" s="25"/>
      <c r="AE130" s="25"/>
      <c r="AP130" s="13"/>
      <c r="AQ130" s="13"/>
      <c r="AR130" s="13"/>
      <c r="AT130" s="78"/>
    </row>
    <row r="131" spans="1:46" s="24" customFormat="1" x14ac:dyDescent="0.3">
      <c r="A131" s="54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6"/>
      <c r="AC131" s="25"/>
      <c r="AD131" s="25"/>
      <c r="AE131" s="25"/>
      <c r="AP131" s="13"/>
      <c r="AQ131" s="13"/>
      <c r="AR131" s="13"/>
      <c r="AT131" s="78"/>
    </row>
    <row r="132" spans="1:46" s="24" customFormat="1" x14ac:dyDescent="0.3">
      <c r="A132" s="54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  <c r="AC132" s="25"/>
      <c r="AD132" s="25"/>
      <c r="AE132" s="25"/>
      <c r="AP132" s="13"/>
      <c r="AQ132" s="13"/>
      <c r="AR132" s="13"/>
      <c r="AT132" s="78"/>
    </row>
    <row r="133" spans="1:46" s="24" customFormat="1" x14ac:dyDescent="0.3">
      <c r="A133" s="54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  <c r="AC133" s="25"/>
      <c r="AD133" s="25"/>
      <c r="AE133" s="25"/>
      <c r="AP133" s="13"/>
      <c r="AQ133" s="13"/>
      <c r="AR133" s="13"/>
      <c r="AT133" s="78"/>
    </row>
    <row r="134" spans="1:46" s="24" customFormat="1" x14ac:dyDescent="0.3">
      <c r="A134" s="5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6"/>
      <c r="AC134" s="25"/>
      <c r="AD134" s="25"/>
      <c r="AE134" s="25"/>
      <c r="AP134" s="13"/>
      <c r="AQ134" s="13"/>
      <c r="AR134" s="13"/>
      <c r="AT134" s="78"/>
    </row>
    <row r="135" spans="1:46" s="24" customFormat="1" x14ac:dyDescent="0.3">
      <c r="A135" s="54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  <c r="AC135" s="25"/>
      <c r="AD135" s="25"/>
      <c r="AE135" s="25"/>
      <c r="AP135" s="13"/>
      <c r="AQ135" s="13"/>
      <c r="AR135" s="13"/>
      <c r="AT135" s="78"/>
    </row>
    <row r="136" spans="1:46" s="24" customFormat="1" x14ac:dyDescent="0.3">
      <c r="A136" s="5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6"/>
      <c r="AC136" s="25"/>
      <c r="AD136" s="25"/>
      <c r="AE136" s="25"/>
      <c r="AP136" s="13"/>
      <c r="AQ136" s="13"/>
      <c r="AR136" s="13"/>
      <c r="AT136" s="78"/>
    </row>
    <row r="137" spans="1:46" s="24" customFormat="1" x14ac:dyDescent="0.3">
      <c r="A137" s="54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6"/>
      <c r="AC137" s="25"/>
      <c r="AD137" s="25"/>
      <c r="AE137" s="25"/>
      <c r="AP137" s="13"/>
      <c r="AQ137" s="13"/>
      <c r="AR137" s="13"/>
      <c r="AT137" s="78"/>
    </row>
    <row r="138" spans="1:46" s="24" customFormat="1" x14ac:dyDescent="0.3">
      <c r="A138" s="5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P138" s="13"/>
      <c r="AQ138" s="13"/>
      <c r="AR138" s="13"/>
      <c r="AT138" s="78"/>
    </row>
    <row r="139" spans="1:46" s="24" customFormat="1" x14ac:dyDescent="0.3">
      <c r="A139" s="54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78"/>
    </row>
    <row r="140" spans="1:46" s="24" customFormat="1" x14ac:dyDescent="0.3">
      <c r="A140" s="54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78"/>
    </row>
    <row r="141" spans="1:46" s="24" customFormat="1" x14ac:dyDescent="0.3">
      <c r="A141" s="54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78"/>
    </row>
    <row r="142" spans="1:46" s="24" customFormat="1" x14ac:dyDescent="0.3">
      <c r="A142" s="54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78"/>
    </row>
    <row r="143" spans="1:46" s="24" customFormat="1" x14ac:dyDescent="0.3">
      <c r="A143" s="5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78"/>
    </row>
    <row r="144" spans="1:46" s="24" customFormat="1" x14ac:dyDescent="0.3">
      <c r="A144" s="54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78"/>
    </row>
    <row r="145" spans="1:46" s="24" customFormat="1" x14ac:dyDescent="0.3">
      <c r="A145" s="54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78"/>
    </row>
    <row r="146" spans="1:46" s="24" customFormat="1" x14ac:dyDescent="0.3">
      <c r="A146" s="54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78"/>
    </row>
    <row r="147" spans="1:46" s="24" customFormat="1" x14ac:dyDescent="0.3">
      <c r="A147" s="5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78"/>
    </row>
    <row r="148" spans="1:46" s="24" customFormat="1" x14ac:dyDescent="0.3">
      <c r="A148" s="54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78"/>
    </row>
    <row r="149" spans="1:46" s="24" customFormat="1" x14ac:dyDescent="0.3">
      <c r="A149" s="5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78"/>
    </row>
    <row r="150" spans="1:46" s="24" customFormat="1" x14ac:dyDescent="0.3">
      <c r="A150" s="5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78"/>
    </row>
    <row r="151" spans="1:46" s="24" customFormat="1" x14ac:dyDescent="0.3">
      <c r="A151" s="5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78"/>
    </row>
    <row r="152" spans="1:46" s="24" customFormat="1" x14ac:dyDescent="0.3">
      <c r="A152" s="54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78"/>
    </row>
    <row r="153" spans="1:46" s="24" customFormat="1" x14ac:dyDescent="0.3">
      <c r="A153" s="5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78"/>
    </row>
    <row r="154" spans="1:46" s="24" customFormat="1" x14ac:dyDescent="0.3">
      <c r="A154" s="54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78"/>
    </row>
    <row r="155" spans="1:46" s="24" customFormat="1" x14ac:dyDescent="0.3">
      <c r="A155" s="5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78"/>
    </row>
    <row r="156" spans="1:46" s="24" customFormat="1" x14ac:dyDescent="0.3">
      <c r="A156" s="54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78"/>
    </row>
    <row r="157" spans="1:46" s="24" customFormat="1" x14ac:dyDescent="0.3">
      <c r="A157" s="54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78"/>
    </row>
    <row r="158" spans="1:46" s="24" customFormat="1" x14ac:dyDescent="0.3">
      <c r="A158" s="54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78"/>
    </row>
    <row r="159" spans="1:46" s="24" customFormat="1" x14ac:dyDescent="0.3">
      <c r="A159" s="54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78"/>
    </row>
    <row r="160" spans="1:46" s="24" customFormat="1" x14ac:dyDescent="0.3">
      <c r="A160" s="5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78"/>
    </row>
    <row r="161" spans="1:46" s="24" customFormat="1" x14ac:dyDescent="0.3">
      <c r="A161" s="54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78"/>
    </row>
    <row r="162" spans="1:46" s="24" customFormat="1" x14ac:dyDescent="0.3">
      <c r="A162" s="54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78"/>
    </row>
    <row r="163" spans="1:46" s="24" customFormat="1" x14ac:dyDescent="0.3">
      <c r="A163" s="54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78"/>
    </row>
    <row r="164" spans="1:46" s="24" customFormat="1" x14ac:dyDescent="0.3">
      <c r="A164" s="54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78"/>
    </row>
    <row r="165" spans="1:46" s="24" customFormat="1" x14ac:dyDescent="0.3">
      <c r="A165" s="54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78"/>
    </row>
    <row r="166" spans="1:46" s="24" customFormat="1" x14ac:dyDescent="0.3">
      <c r="A166" s="54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78"/>
    </row>
    <row r="167" spans="1:46" s="24" customFormat="1" x14ac:dyDescent="0.3">
      <c r="A167" s="54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78"/>
    </row>
    <row r="168" spans="1:46" s="24" customFormat="1" x14ac:dyDescent="0.3">
      <c r="A168" s="54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78"/>
    </row>
    <row r="169" spans="1:46" s="24" customFormat="1" x14ac:dyDescent="0.3">
      <c r="A169" s="54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78"/>
    </row>
    <row r="170" spans="1:46" s="24" customFormat="1" x14ac:dyDescent="0.3">
      <c r="A170" s="54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78"/>
    </row>
    <row r="171" spans="1:46" s="24" customFormat="1" x14ac:dyDescent="0.3">
      <c r="A171" s="54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78"/>
    </row>
    <row r="172" spans="1:46" s="24" customFormat="1" x14ac:dyDescent="0.3">
      <c r="A172" s="54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78"/>
    </row>
    <row r="173" spans="1:46" s="24" customFormat="1" x14ac:dyDescent="0.3">
      <c r="A173" s="54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78"/>
    </row>
    <row r="174" spans="1:46" s="24" customFormat="1" x14ac:dyDescent="0.3">
      <c r="A174" s="54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78"/>
    </row>
    <row r="175" spans="1:46" s="24" customFormat="1" x14ac:dyDescent="0.3">
      <c r="A175" s="54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78"/>
    </row>
    <row r="176" spans="1:46" s="24" customFormat="1" x14ac:dyDescent="0.3">
      <c r="A176" s="54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78"/>
    </row>
    <row r="177" spans="1:46" s="24" customFormat="1" x14ac:dyDescent="0.3">
      <c r="A177" s="54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78"/>
    </row>
    <row r="178" spans="1:46" s="24" customFormat="1" x14ac:dyDescent="0.3">
      <c r="A178" s="54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78"/>
    </row>
    <row r="179" spans="1:46" s="24" customFormat="1" x14ac:dyDescent="0.3">
      <c r="A179" s="54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78"/>
    </row>
    <row r="180" spans="1:46" s="24" customFormat="1" x14ac:dyDescent="0.3">
      <c r="A180" s="54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78"/>
    </row>
    <row r="181" spans="1:46" s="24" customFormat="1" x14ac:dyDescent="0.3">
      <c r="A181" s="54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78"/>
    </row>
    <row r="182" spans="1:46" s="24" customFormat="1" x14ac:dyDescent="0.3">
      <c r="A182" s="5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78"/>
    </row>
    <row r="183" spans="1:46" s="24" customFormat="1" x14ac:dyDescent="0.3">
      <c r="A183" s="54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78"/>
    </row>
    <row r="184" spans="1:46" s="24" customFormat="1" x14ac:dyDescent="0.3">
      <c r="A184" s="5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78"/>
    </row>
    <row r="185" spans="1:46" s="24" customFormat="1" x14ac:dyDescent="0.3">
      <c r="A185" s="5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78"/>
    </row>
    <row r="186" spans="1:46" s="24" customFormat="1" x14ac:dyDescent="0.3">
      <c r="A186" s="5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78"/>
    </row>
    <row r="187" spans="1:46" s="24" customFormat="1" x14ac:dyDescent="0.3">
      <c r="A187" s="54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78"/>
    </row>
    <row r="188" spans="1:46" s="24" customFormat="1" x14ac:dyDescent="0.3">
      <c r="A188" s="5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78"/>
    </row>
    <row r="189" spans="1:46" s="24" customFormat="1" x14ac:dyDescent="0.3">
      <c r="A189" s="54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78"/>
    </row>
    <row r="190" spans="1:46" s="24" customFormat="1" x14ac:dyDescent="0.3">
      <c r="A190" s="5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78"/>
    </row>
    <row r="191" spans="1:46" s="24" customFormat="1" x14ac:dyDescent="0.3">
      <c r="A191" s="54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78"/>
    </row>
    <row r="192" spans="1:46" s="24" customFormat="1" x14ac:dyDescent="0.3">
      <c r="A192" s="54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78"/>
    </row>
    <row r="193" spans="1:46" s="24" customFormat="1" x14ac:dyDescent="0.3">
      <c r="A193" s="54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78"/>
    </row>
    <row r="194" spans="1:46" s="24" customFormat="1" x14ac:dyDescent="0.3">
      <c r="A194" s="54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78"/>
    </row>
    <row r="195" spans="1:46" s="24" customFormat="1" x14ac:dyDescent="0.3">
      <c r="A195" s="54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78"/>
    </row>
    <row r="196" spans="1:46" s="24" customFormat="1" x14ac:dyDescent="0.3">
      <c r="A196" s="54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78"/>
    </row>
    <row r="197" spans="1:46" s="24" customFormat="1" x14ac:dyDescent="0.3">
      <c r="A197" s="54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78"/>
    </row>
    <row r="198" spans="1:46" s="24" customFormat="1" x14ac:dyDescent="0.3">
      <c r="A198" s="54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78"/>
    </row>
    <row r="199" spans="1:46" s="24" customFormat="1" x14ac:dyDescent="0.3">
      <c r="A199" s="54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78"/>
    </row>
    <row r="200" spans="1:46" s="24" customFormat="1" x14ac:dyDescent="0.3">
      <c r="A200" s="54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78"/>
    </row>
    <row r="201" spans="1:46" s="24" customFormat="1" x14ac:dyDescent="0.3">
      <c r="A201" s="54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78"/>
    </row>
    <row r="202" spans="1:46" s="24" customFormat="1" x14ac:dyDescent="0.3">
      <c r="A202" s="54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78"/>
    </row>
    <row r="203" spans="1:46" s="24" customFormat="1" x14ac:dyDescent="0.3">
      <c r="A203" s="54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78"/>
    </row>
    <row r="204" spans="1:46" s="24" customFormat="1" x14ac:dyDescent="0.3">
      <c r="A204" s="54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T204" s="78"/>
    </row>
    <row r="205" spans="1:46" s="24" customFormat="1" x14ac:dyDescent="0.3">
      <c r="A205" s="54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T205" s="78"/>
    </row>
    <row r="206" spans="1:46" s="24" customFormat="1" x14ac:dyDescent="0.3">
      <c r="A206" s="54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T206" s="78"/>
    </row>
    <row r="207" spans="1:46" s="24" customFormat="1" x14ac:dyDescent="0.3">
      <c r="A207" s="54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T207" s="78"/>
    </row>
    <row r="208" spans="1:46" s="24" customFormat="1" x14ac:dyDescent="0.3">
      <c r="A208" s="54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T208" s="78"/>
    </row>
    <row r="209" spans="1:46" s="24" customFormat="1" x14ac:dyDescent="0.3">
      <c r="A209" s="54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T209" s="78"/>
    </row>
    <row r="210" spans="1:46" s="24" customFormat="1" x14ac:dyDescent="0.3">
      <c r="A210" s="54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T210" s="78"/>
    </row>
    <row r="211" spans="1:46" s="24" customFormat="1" x14ac:dyDescent="0.3">
      <c r="A211" s="54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T211" s="78"/>
    </row>
    <row r="212" spans="1:46" s="24" customFormat="1" x14ac:dyDescent="0.3">
      <c r="A212" s="54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T212" s="78"/>
    </row>
    <row r="213" spans="1:46" s="24" customFormat="1" x14ac:dyDescent="0.3">
      <c r="A213" s="54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T213" s="78"/>
    </row>
    <row r="214" spans="1:46" s="24" customFormat="1" x14ac:dyDescent="0.3">
      <c r="A214" s="54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T214" s="78"/>
    </row>
    <row r="215" spans="1:46" s="24" customFormat="1" x14ac:dyDescent="0.3">
      <c r="A215" s="54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T215" s="78"/>
    </row>
    <row r="216" spans="1:46" s="24" customFormat="1" x14ac:dyDescent="0.3">
      <c r="A216" s="54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T216" s="78"/>
    </row>
    <row r="217" spans="1:46" s="24" customFormat="1" x14ac:dyDescent="0.3">
      <c r="A217" s="54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T217" s="78"/>
    </row>
    <row r="218" spans="1:46" s="24" customFormat="1" x14ac:dyDescent="0.3">
      <c r="A218" s="54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T218" s="78"/>
    </row>
    <row r="219" spans="1:46" s="24" customFormat="1" x14ac:dyDescent="0.3">
      <c r="A219" s="54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T219" s="78"/>
    </row>
    <row r="220" spans="1:46" s="24" customFormat="1" x14ac:dyDescent="0.3">
      <c r="A220" s="54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T220" s="78"/>
    </row>
    <row r="221" spans="1:46" s="24" customFormat="1" x14ac:dyDescent="0.3">
      <c r="A221" s="54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T221" s="78"/>
    </row>
    <row r="222" spans="1:46" s="24" customFormat="1" x14ac:dyDescent="0.3">
      <c r="A222" s="54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T222" s="78"/>
    </row>
    <row r="223" spans="1:46" s="24" customFormat="1" x14ac:dyDescent="0.3">
      <c r="A223" s="54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T223" s="78"/>
    </row>
    <row r="224" spans="1:46" s="24" customFormat="1" x14ac:dyDescent="0.3">
      <c r="A224" s="54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T224" s="78"/>
    </row>
    <row r="225" spans="1:46" s="24" customFormat="1" x14ac:dyDescent="0.3">
      <c r="A225" s="54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T225" s="78"/>
    </row>
    <row r="226" spans="1:46" s="24" customFormat="1" x14ac:dyDescent="0.3">
      <c r="A226" s="5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T226" s="78"/>
    </row>
    <row r="227" spans="1:46" s="24" customFormat="1" x14ac:dyDescent="0.3">
      <c r="A227" s="54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T227" s="78"/>
    </row>
    <row r="228" spans="1:46" s="24" customFormat="1" x14ac:dyDescent="0.3">
      <c r="A228" s="54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T228" s="78"/>
    </row>
    <row r="229" spans="1:46" s="24" customFormat="1" x14ac:dyDescent="0.3">
      <c r="A229" s="54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T229" s="78"/>
    </row>
    <row r="230" spans="1:46" s="24" customFormat="1" x14ac:dyDescent="0.3">
      <c r="A230" s="54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T230" s="78"/>
    </row>
    <row r="231" spans="1:46" s="24" customFormat="1" x14ac:dyDescent="0.3">
      <c r="A231" s="54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T231" s="78"/>
    </row>
    <row r="232" spans="1:46" s="24" customFormat="1" x14ac:dyDescent="0.3">
      <c r="A232" s="54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T232" s="78"/>
    </row>
    <row r="233" spans="1:46" s="24" customFormat="1" x14ac:dyDescent="0.3">
      <c r="A233" s="54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T233" s="78"/>
    </row>
    <row r="234" spans="1:46" s="24" customFormat="1" x14ac:dyDescent="0.3">
      <c r="A234" s="54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T234" s="78"/>
    </row>
    <row r="235" spans="1:46" s="24" customFormat="1" x14ac:dyDescent="0.3">
      <c r="A235" s="54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T235" s="78"/>
    </row>
    <row r="236" spans="1:46" s="24" customFormat="1" x14ac:dyDescent="0.3">
      <c r="A236" s="54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T236" s="78"/>
    </row>
    <row r="237" spans="1:46" s="24" customFormat="1" x14ac:dyDescent="0.3">
      <c r="A237" s="54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T237" s="78"/>
    </row>
    <row r="238" spans="1:46" s="24" customFormat="1" x14ac:dyDescent="0.3">
      <c r="A238" s="54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T238" s="78"/>
    </row>
    <row r="239" spans="1:46" s="24" customFormat="1" x14ac:dyDescent="0.3">
      <c r="A239" s="54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T239" s="78"/>
    </row>
    <row r="240" spans="1:46" s="24" customFormat="1" x14ac:dyDescent="0.3">
      <c r="A240" s="54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T240" s="78"/>
    </row>
    <row r="241" spans="1:46" s="24" customFormat="1" x14ac:dyDescent="0.3">
      <c r="A241" s="54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T241" s="78"/>
    </row>
    <row r="242" spans="1:46" s="24" customFormat="1" x14ac:dyDescent="0.3">
      <c r="A242" s="54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T242" s="78"/>
    </row>
    <row r="243" spans="1:46" s="24" customFormat="1" x14ac:dyDescent="0.3">
      <c r="A243" s="54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T243" s="78"/>
    </row>
    <row r="244" spans="1:46" s="24" customFormat="1" x14ac:dyDescent="0.3">
      <c r="A244" s="54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T244" s="78"/>
    </row>
    <row r="245" spans="1:46" s="24" customFormat="1" x14ac:dyDescent="0.3">
      <c r="A245" s="54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T245" s="78"/>
    </row>
    <row r="246" spans="1:46" s="24" customFormat="1" x14ac:dyDescent="0.3">
      <c r="A246" s="54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T246" s="78"/>
    </row>
    <row r="247" spans="1:46" s="24" customFormat="1" x14ac:dyDescent="0.3">
      <c r="A247" s="54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T247" s="78"/>
    </row>
    <row r="248" spans="1:46" s="24" customFormat="1" x14ac:dyDescent="0.3">
      <c r="A248" s="54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T248" s="78"/>
    </row>
    <row r="249" spans="1:46" s="24" customFormat="1" x14ac:dyDescent="0.3">
      <c r="A249" s="54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T249" s="78"/>
    </row>
    <row r="250" spans="1:46" s="24" customFormat="1" x14ac:dyDescent="0.3">
      <c r="A250" s="54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T250" s="78"/>
    </row>
    <row r="251" spans="1:46" s="24" customFormat="1" x14ac:dyDescent="0.3">
      <c r="A251" s="54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T251" s="78"/>
    </row>
    <row r="252" spans="1:46" s="24" customFormat="1" x14ac:dyDescent="0.3">
      <c r="A252" s="54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T252" s="78"/>
    </row>
    <row r="253" spans="1:46" s="24" customFormat="1" x14ac:dyDescent="0.3">
      <c r="A253" s="54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T253" s="78"/>
    </row>
    <row r="254" spans="1:46" s="24" customFormat="1" x14ac:dyDescent="0.3">
      <c r="A254" s="54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T254" s="78"/>
    </row>
    <row r="255" spans="1:46" s="24" customFormat="1" x14ac:dyDescent="0.3">
      <c r="A255" s="54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T255" s="78"/>
    </row>
    <row r="256" spans="1:46" s="24" customFormat="1" x14ac:dyDescent="0.3">
      <c r="A256" s="54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T256" s="78"/>
    </row>
    <row r="257" spans="1:46" s="24" customFormat="1" x14ac:dyDescent="0.3">
      <c r="A257" s="54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T257" s="78"/>
    </row>
    <row r="258" spans="1:46" s="24" customFormat="1" x14ac:dyDescent="0.3">
      <c r="A258" s="54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T258" s="78"/>
    </row>
    <row r="259" spans="1:46" s="24" customFormat="1" x14ac:dyDescent="0.3">
      <c r="A259" s="54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T259" s="78"/>
    </row>
    <row r="260" spans="1:46" s="24" customFormat="1" x14ac:dyDescent="0.3">
      <c r="A260" s="54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T260" s="78"/>
    </row>
    <row r="261" spans="1:46" s="24" customFormat="1" x14ac:dyDescent="0.3">
      <c r="A261" s="54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T261" s="78"/>
    </row>
    <row r="262" spans="1:46" s="24" customFormat="1" x14ac:dyDescent="0.3">
      <c r="A262" s="5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T262" s="78"/>
    </row>
    <row r="263" spans="1:46" s="24" customFormat="1" x14ac:dyDescent="0.3">
      <c r="A263" s="54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T263" s="78"/>
    </row>
    <row r="264" spans="1:46" s="24" customFormat="1" x14ac:dyDescent="0.3">
      <c r="A264" s="54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T264" s="78"/>
    </row>
    <row r="265" spans="1:46" s="24" customFormat="1" x14ac:dyDescent="0.3">
      <c r="A265" s="54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T265" s="78"/>
    </row>
    <row r="266" spans="1:46" s="24" customFormat="1" x14ac:dyDescent="0.3">
      <c r="A266" s="54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T266" s="78"/>
    </row>
    <row r="267" spans="1:46" s="24" customFormat="1" x14ac:dyDescent="0.3">
      <c r="A267" s="54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T267" s="78"/>
    </row>
    <row r="268" spans="1:46" s="24" customFormat="1" x14ac:dyDescent="0.3">
      <c r="A268" s="54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T268" s="78"/>
    </row>
    <row r="269" spans="1:46" s="24" customFormat="1" x14ac:dyDescent="0.3">
      <c r="A269" s="54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T269" s="78"/>
    </row>
    <row r="270" spans="1:46" s="24" customFormat="1" x14ac:dyDescent="0.3">
      <c r="A270" s="54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T270" s="78"/>
    </row>
    <row r="271" spans="1:46" s="24" customFormat="1" x14ac:dyDescent="0.3">
      <c r="A271" s="54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T271" s="78"/>
    </row>
    <row r="272" spans="1:46" s="24" customFormat="1" x14ac:dyDescent="0.3">
      <c r="A272" s="54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T272" s="78"/>
    </row>
    <row r="273" spans="1:46" s="24" customFormat="1" x14ac:dyDescent="0.3">
      <c r="A273" s="54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T273" s="78"/>
    </row>
    <row r="274" spans="1:46" s="24" customFormat="1" x14ac:dyDescent="0.3">
      <c r="A274" s="54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T274" s="78"/>
    </row>
    <row r="275" spans="1:46" s="24" customFormat="1" x14ac:dyDescent="0.3">
      <c r="A275" s="54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T275" s="78"/>
    </row>
    <row r="276" spans="1:46" s="24" customFormat="1" x14ac:dyDescent="0.3">
      <c r="A276" s="54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T276" s="78"/>
    </row>
    <row r="277" spans="1:46" s="24" customFormat="1" x14ac:dyDescent="0.3">
      <c r="A277" s="54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T277" s="78"/>
    </row>
    <row r="278" spans="1:46" s="24" customFormat="1" x14ac:dyDescent="0.3">
      <c r="A278" s="54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T278" s="78"/>
    </row>
    <row r="279" spans="1:46" s="24" customFormat="1" x14ac:dyDescent="0.3">
      <c r="A279" s="54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T279" s="78"/>
    </row>
    <row r="280" spans="1:46" s="24" customFormat="1" x14ac:dyDescent="0.3">
      <c r="A280" s="54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T280" s="78"/>
    </row>
    <row r="281" spans="1:46" s="24" customFormat="1" x14ac:dyDescent="0.3">
      <c r="A281" s="54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T281" s="78"/>
    </row>
    <row r="282" spans="1:46" s="24" customFormat="1" x14ac:dyDescent="0.3">
      <c r="A282" s="54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T282" s="78"/>
    </row>
    <row r="283" spans="1:46" s="24" customFormat="1" x14ac:dyDescent="0.3">
      <c r="A283" s="54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T283" s="78"/>
    </row>
    <row r="284" spans="1:46" s="24" customFormat="1" x14ac:dyDescent="0.3">
      <c r="A284" s="54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T284" s="78"/>
    </row>
    <row r="285" spans="1:46" s="24" customFormat="1" x14ac:dyDescent="0.3">
      <c r="A285" s="54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T285" s="78"/>
    </row>
    <row r="286" spans="1:46" s="24" customFormat="1" x14ac:dyDescent="0.3">
      <c r="A286" s="54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T286" s="78"/>
    </row>
    <row r="287" spans="1:46" s="24" customFormat="1" x14ac:dyDescent="0.3">
      <c r="A287" s="54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T287" s="78"/>
    </row>
    <row r="288" spans="1:46" s="24" customFormat="1" x14ac:dyDescent="0.3">
      <c r="A288" s="54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T288" s="78"/>
    </row>
    <row r="289" spans="1:46" s="24" customFormat="1" x14ac:dyDescent="0.3">
      <c r="A289" s="54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T289" s="78"/>
    </row>
    <row r="290" spans="1:46" s="24" customFormat="1" x14ac:dyDescent="0.3">
      <c r="A290" s="54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T290" s="78"/>
    </row>
    <row r="291" spans="1:46" s="24" customFormat="1" x14ac:dyDescent="0.3">
      <c r="A291" s="54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T291" s="78"/>
    </row>
    <row r="292" spans="1:46" s="24" customFormat="1" x14ac:dyDescent="0.3">
      <c r="A292" s="54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T292" s="78"/>
    </row>
    <row r="293" spans="1:46" s="24" customFormat="1" x14ac:dyDescent="0.3">
      <c r="A293" s="54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T293" s="78"/>
    </row>
    <row r="294" spans="1:46" s="24" customFormat="1" x14ac:dyDescent="0.3">
      <c r="A294" s="54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T294" s="78"/>
    </row>
    <row r="295" spans="1:46" s="24" customFormat="1" x14ac:dyDescent="0.3">
      <c r="A295" s="54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T295" s="78"/>
    </row>
    <row r="296" spans="1:46" s="24" customFormat="1" x14ac:dyDescent="0.3">
      <c r="A296" s="54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T296" s="78"/>
    </row>
    <row r="297" spans="1:46" s="24" customFormat="1" x14ac:dyDescent="0.3">
      <c r="A297" s="54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T297" s="78"/>
    </row>
    <row r="298" spans="1:46" s="24" customFormat="1" x14ac:dyDescent="0.3">
      <c r="A298" s="54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T298" s="78"/>
    </row>
    <row r="299" spans="1:46" s="24" customFormat="1" x14ac:dyDescent="0.3">
      <c r="A299" s="54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T299" s="78"/>
    </row>
    <row r="300" spans="1:46" s="24" customFormat="1" x14ac:dyDescent="0.3">
      <c r="A300" s="54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T300" s="78"/>
    </row>
    <row r="301" spans="1:46" s="24" customFormat="1" x14ac:dyDescent="0.3">
      <c r="A301" s="54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T301" s="78"/>
    </row>
    <row r="302" spans="1:46" s="24" customFormat="1" x14ac:dyDescent="0.3">
      <c r="A302" s="54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T302" s="78"/>
    </row>
    <row r="303" spans="1:46" s="24" customFormat="1" x14ac:dyDescent="0.3">
      <c r="A303" s="54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T303" s="78"/>
    </row>
    <row r="304" spans="1:46" s="24" customFormat="1" x14ac:dyDescent="0.3">
      <c r="A304" s="54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T304" s="78"/>
    </row>
    <row r="305" spans="1:46" s="24" customFormat="1" x14ac:dyDescent="0.3">
      <c r="A305" s="54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T305" s="78"/>
    </row>
    <row r="306" spans="1:46" s="24" customFormat="1" x14ac:dyDescent="0.3">
      <c r="A306" s="54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T306" s="78"/>
    </row>
    <row r="307" spans="1:46" s="24" customFormat="1" x14ac:dyDescent="0.3">
      <c r="A307" s="54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T307" s="78"/>
    </row>
    <row r="308" spans="1:46" s="24" customFormat="1" x14ac:dyDescent="0.3">
      <c r="A308" s="54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T308" s="78"/>
    </row>
    <row r="309" spans="1:46" s="24" customFormat="1" x14ac:dyDescent="0.3">
      <c r="A309" s="54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T309" s="78"/>
    </row>
    <row r="310" spans="1:46" s="24" customFormat="1" x14ac:dyDescent="0.3">
      <c r="A310" s="54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T310" s="78"/>
    </row>
    <row r="311" spans="1:46" s="24" customFormat="1" x14ac:dyDescent="0.3">
      <c r="A311" s="54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T311" s="78"/>
    </row>
    <row r="312" spans="1:46" s="24" customFormat="1" x14ac:dyDescent="0.3">
      <c r="A312" s="54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T312" s="78"/>
    </row>
    <row r="313" spans="1:46" s="24" customFormat="1" x14ac:dyDescent="0.3">
      <c r="A313" s="54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T313" s="78"/>
    </row>
    <row r="314" spans="1:46" s="24" customFormat="1" x14ac:dyDescent="0.3">
      <c r="A314" s="54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T314" s="78"/>
    </row>
    <row r="315" spans="1:46" s="24" customFormat="1" x14ac:dyDescent="0.3">
      <c r="A315" s="54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T315" s="78"/>
    </row>
    <row r="316" spans="1:46" s="24" customFormat="1" x14ac:dyDescent="0.3">
      <c r="A316" s="54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T316" s="78"/>
    </row>
    <row r="317" spans="1:46" s="24" customFormat="1" x14ac:dyDescent="0.3">
      <c r="A317" s="54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T317" s="78"/>
    </row>
    <row r="318" spans="1:46" s="24" customFormat="1" x14ac:dyDescent="0.3">
      <c r="A318" s="54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T318" s="78"/>
    </row>
    <row r="319" spans="1:46" s="24" customFormat="1" x14ac:dyDescent="0.3">
      <c r="A319" s="54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T319" s="78"/>
    </row>
    <row r="320" spans="1:46" s="24" customFormat="1" x14ac:dyDescent="0.3">
      <c r="A320" s="54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T320" s="78"/>
    </row>
    <row r="321" spans="1:46" s="24" customFormat="1" x14ac:dyDescent="0.3">
      <c r="A321" s="54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T321" s="78"/>
    </row>
    <row r="322" spans="1:46" s="24" customFormat="1" x14ac:dyDescent="0.3">
      <c r="A322" s="54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T322" s="78"/>
    </row>
    <row r="323" spans="1:46" s="24" customFormat="1" x14ac:dyDescent="0.3">
      <c r="A323" s="54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T323" s="78"/>
    </row>
    <row r="324" spans="1:46" s="24" customFormat="1" x14ac:dyDescent="0.3">
      <c r="A324" s="54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T324" s="78"/>
    </row>
    <row r="325" spans="1:46" s="24" customFormat="1" x14ac:dyDescent="0.3">
      <c r="A325" s="54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T325" s="78"/>
    </row>
    <row r="326" spans="1:46" s="24" customFormat="1" x14ac:dyDescent="0.3">
      <c r="A326" s="54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T326" s="78"/>
    </row>
    <row r="327" spans="1:46" s="24" customFormat="1" x14ac:dyDescent="0.3">
      <c r="A327" s="54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T327" s="78"/>
    </row>
    <row r="328" spans="1:46" s="24" customFormat="1" x14ac:dyDescent="0.3">
      <c r="A328" s="54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T328" s="78"/>
    </row>
    <row r="329" spans="1:46" s="24" customFormat="1" x14ac:dyDescent="0.3">
      <c r="A329" s="54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T329" s="78"/>
    </row>
    <row r="330" spans="1:46" s="24" customFormat="1" x14ac:dyDescent="0.3">
      <c r="A330" s="5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T330" s="78"/>
    </row>
    <row r="331" spans="1:46" s="24" customFormat="1" x14ac:dyDescent="0.3">
      <c r="A331" s="5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T331" s="78"/>
    </row>
    <row r="332" spans="1:46" s="24" customFormat="1" x14ac:dyDescent="0.3">
      <c r="A332" s="54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T332" s="78"/>
    </row>
    <row r="333" spans="1:46" s="24" customFormat="1" x14ac:dyDescent="0.3">
      <c r="A333" s="54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T333" s="78"/>
    </row>
    <row r="334" spans="1:46" s="24" customFormat="1" x14ac:dyDescent="0.3">
      <c r="A334" s="54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T334" s="78"/>
    </row>
    <row r="335" spans="1:46" s="24" customFormat="1" x14ac:dyDescent="0.3">
      <c r="A335" s="54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T335" s="78"/>
    </row>
    <row r="336" spans="1:46" s="24" customFormat="1" x14ac:dyDescent="0.3">
      <c r="A336" s="54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T336" s="78"/>
    </row>
    <row r="337" spans="1:46" s="24" customFormat="1" x14ac:dyDescent="0.3">
      <c r="A337" s="54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T337" s="78"/>
    </row>
    <row r="338" spans="1:46" s="24" customFormat="1" x14ac:dyDescent="0.3">
      <c r="A338" s="54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T338" s="78"/>
    </row>
    <row r="339" spans="1:46" s="24" customFormat="1" x14ac:dyDescent="0.3">
      <c r="A339" s="54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T339" s="78"/>
    </row>
    <row r="340" spans="1:46" s="24" customFormat="1" x14ac:dyDescent="0.3">
      <c r="A340" s="54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T340" s="78"/>
    </row>
    <row r="341" spans="1:46" s="24" customFormat="1" x14ac:dyDescent="0.3">
      <c r="A341" s="54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T341" s="78"/>
    </row>
    <row r="342" spans="1:46" s="24" customFormat="1" x14ac:dyDescent="0.3">
      <c r="A342" s="54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T342" s="78"/>
    </row>
    <row r="343" spans="1:46" s="24" customFormat="1" x14ac:dyDescent="0.3">
      <c r="A343" s="54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T343" s="78"/>
    </row>
    <row r="344" spans="1:46" s="24" customFormat="1" x14ac:dyDescent="0.3">
      <c r="A344" s="54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T344" s="78"/>
    </row>
    <row r="345" spans="1:46" s="24" customFormat="1" x14ac:dyDescent="0.3">
      <c r="A345" s="54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T345" s="78"/>
    </row>
    <row r="346" spans="1:46" s="24" customFormat="1" x14ac:dyDescent="0.3">
      <c r="A346" s="54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T346" s="78"/>
    </row>
    <row r="347" spans="1:46" s="24" customFormat="1" x14ac:dyDescent="0.3">
      <c r="A347" s="54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T347" s="78"/>
    </row>
    <row r="348" spans="1:46" s="24" customFormat="1" x14ac:dyDescent="0.3">
      <c r="A348" s="54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T348" s="78"/>
    </row>
    <row r="349" spans="1:46" s="24" customFormat="1" x14ac:dyDescent="0.3">
      <c r="A349" s="54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T349" s="78"/>
    </row>
    <row r="350" spans="1:46" s="24" customFormat="1" x14ac:dyDescent="0.3">
      <c r="A350" s="54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T350" s="78"/>
    </row>
    <row r="351" spans="1:46" s="24" customFormat="1" x14ac:dyDescent="0.3">
      <c r="A351" s="54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T351" s="78"/>
    </row>
    <row r="352" spans="1:46" s="24" customFormat="1" x14ac:dyDescent="0.3">
      <c r="A352" s="54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T352" s="78"/>
    </row>
    <row r="353" spans="1:46" s="24" customFormat="1" x14ac:dyDescent="0.3">
      <c r="A353" s="54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T353" s="78"/>
    </row>
    <row r="354" spans="1:46" s="24" customFormat="1" x14ac:dyDescent="0.3">
      <c r="A354" s="54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T354" s="78"/>
    </row>
    <row r="355" spans="1:46" s="24" customFormat="1" x14ac:dyDescent="0.3">
      <c r="A355" s="54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T355" s="78"/>
    </row>
    <row r="356" spans="1:46" s="24" customFormat="1" x14ac:dyDescent="0.3">
      <c r="A356" s="54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T356" s="78"/>
    </row>
    <row r="357" spans="1:46" s="24" customFormat="1" x14ac:dyDescent="0.3">
      <c r="A357" s="54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T357" s="78"/>
    </row>
    <row r="358" spans="1:46" s="24" customFormat="1" x14ac:dyDescent="0.3">
      <c r="A358" s="54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T358" s="78"/>
    </row>
    <row r="359" spans="1:46" s="24" customFormat="1" x14ac:dyDescent="0.3">
      <c r="A359" s="54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T359" s="78"/>
    </row>
    <row r="360" spans="1:46" s="24" customFormat="1" x14ac:dyDescent="0.3">
      <c r="A360" s="54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T360" s="78"/>
    </row>
    <row r="361" spans="1:46" s="24" customFormat="1" x14ac:dyDescent="0.3">
      <c r="A361" s="54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T361" s="78"/>
    </row>
    <row r="362" spans="1:46" s="24" customFormat="1" x14ac:dyDescent="0.3">
      <c r="A362" s="54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T362" s="78"/>
    </row>
    <row r="363" spans="1:46" s="24" customFormat="1" x14ac:dyDescent="0.3">
      <c r="A363" s="54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T363" s="78"/>
    </row>
    <row r="364" spans="1:46" s="24" customFormat="1" x14ac:dyDescent="0.3">
      <c r="A364" s="54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T364" s="78"/>
    </row>
    <row r="365" spans="1:46" s="24" customFormat="1" x14ac:dyDescent="0.3">
      <c r="A365" s="54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T365" s="78"/>
    </row>
    <row r="366" spans="1:46" s="24" customFormat="1" x14ac:dyDescent="0.3">
      <c r="A366" s="54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T366" s="78"/>
    </row>
    <row r="367" spans="1:46" s="24" customFormat="1" x14ac:dyDescent="0.3">
      <c r="A367" s="54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T367" s="78"/>
    </row>
    <row r="368" spans="1:46" s="24" customFormat="1" x14ac:dyDescent="0.3">
      <c r="A368" s="5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T368" s="78"/>
    </row>
    <row r="369" spans="1:46" s="24" customFormat="1" x14ac:dyDescent="0.3">
      <c r="A369" s="5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T369" s="78"/>
    </row>
    <row r="370" spans="1:46" s="24" customFormat="1" x14ac:dyDescent="0.3">
      <c r="A370" s="5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T370" s="78"/>
    </row>
    <row r="371" spans="1:46" s="24" customFormat="1" x14ac:dyDescent="0.3">
      <c r="A371" s="5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T371" s="78"/>
    </row>
    <row r="372" spans="1:46" s="24" customFormat="1" x14ac:dyDescent="0.3">
      <c r="A372" s="54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T372" s="78"/>
    </row>
    <row r="373" spans="1:46" s="24" customFormat="1" x14ac:dyDescent="0.3">
      <c r="A373" s="54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T373" s="78"/>
    </row>
    <row r="374" spans="1:46" s="24" customFormat="1" x14ac:dyDescent="0.3">
      <c r="A374" s="54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T374" s="78"/>
    </row>
    <row r="375" spans="1:46" s="24" customFormat="1" x14ac:dyDescent="0.3">
      <c r="A375" s="54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T375" s="78"/>
    </row>
    <row r="376" spans="1:46" s="24" customFormat="1" x14ac:dyDescent="0.3">
      <c r="A376" s="54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T376" s="78"/>
    </row>
    <row r="377" spans="1:46" s="24" customFormat="1" x14ac:dyDescent="0.3">
      <c r="A377" s="54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T377" s="78"/>
    </row>
    <row r="378" spans="1:46" s="24" customFormat="1" x14ac:dyDescent="0.3">
      <c r="A378" s="54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T378" s="78"/>
    </row>
    <row r="379" spans="1:46" s="24" customFormat="1" x14ac:dyDescent="0.3">
      <c r="A379" s="54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T379" s="78"/>
    </row>
    <row r="380" spans="1:46" s="24" customFormat="1" x14ac:dyDescent="0.3">
      <c r="A380" s="54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T380" s="78"/>
    </row>
    <row r="381" spans="1:46" s="24" customFormat="1" x14ac:dyDescent="0.3">
      <c r="A381" s="54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T381" s="78"/>
    </row>
    <row r="382" spans="1:46" s="24" customFormat="1" x14ac:dyDescent="0.3">
      <c r="A382" s="54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T382" s="78"/>
    </row>
    <row r="383" spans="1:46" s="24" customFormat="1" x14ac:dyDescent="0.3">
      <c r="A383" s="54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T383" s="78"/>
    </row>
    <row r="384" spans="1:46" s="24" customFormat="1" x14ac:dyDescent="0.3">
      <c r="A384" s="54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T384" s="78"/>
    </row>
    <row r="385" spans="1:46" s="24" customFormat="1" x14ac:dyDescent="0.3">
      <c r="A385" s="54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T385" s="78"/>
    </row>
    <row r="386" spans="1:46" s="24" customFormat="1" x14ac:dyDescent="0.3">
      <c r="A386" s="54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T386" s="78"/>
    </row>
    <row r="387" spans="1:46" s="24" customFormat="1" x14ac:dyDescent="0.3">
      <c r="A387" s="54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T387" s="78"/>
    </row>
    <row r="388" spans="1:46" s="24" customFormat="1" x14ac:dyDescent="0.3">
      <c r="A388" s="54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T388" s="78"/>
    </row>
    <row r="389" spans="1:46" s="24" customFormat="1" x14ac:dyDescent="0.3">
      <c r="A389" s="54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T389" s="78"/>
    </row>
    <row r="390" spans="1:46" s="24" customFormat="1" x14ac:dyDescent="0.3">
      <c r="A390" s="54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T390" s="78"/>
    </row>
    <row r="391" spans="1:46" s="24" customFormat="1" x14ac:dyDescent="0.3">
      <c r="A391" s="54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T391" s="78"/>
    </row>
    <row r="392" spans="1:46" s="24" customFormat="1" x14ac:dyDescent="0.3">
      <c r="A392" s="54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T392" s="78"/>
    </row>
    <row r="393" spans="1:46" s="24" customFormat="1" x14ac:dyDescent="0.3">
      <c r="A393" s="54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T393" s="78"/>
    </row>
    <row r="394" spans="1:46" s="24" customFormat="1" x14ac:dyDescent="0.3">
      <c r="A394" s="54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T394" s="78"/>
    </row>
    <row r="395" spans="1:46" s="24" customFormat="1" x14ac:dyDescent="0.3">
      <c r="A395" s="54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T395" s="78"/>
    </row>
    <row r="396" spans="1:46" s="24" customFormat="1" x14ac:dyDescent="0.3">
      <c r="A396" s="54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T396" s="78"/>
    </row>
    <row r="397" spans="1:46" s="24" customFormat="1" x14ac:dyDescent="0.3">
      <c r="A397" s="54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T397" s="78"/>
    </row>
  </sheetData>
  <mergeCells count="12">
    <mergeCell ref="B14:P14"/>
    <mergeCell ref="AP15:AT15"/>
    <mergeCell ref="AK15:AO15"/>
    <mergeCell ref="AF15:AJ15"/>
    <mergeCell ref="AA15:AE15"/>
    <mergeCell ref="AF14:AT14"/>
    <mergeCell ref="Q14:AE14"/>
    <mergeCell ref="V15:Z15"/>
    <mergeCell ref="Q15:U15"/>
    <mergeCell ref="L15:P15"/>
    <mergeCell ref="G15:K15"/>
    <mergeCell ref="B15:F1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N385"/>
  <sheetViews>
    <sheetView showGridLines="0" view="pageBreakPreview" zoomScale="175" zoomScaleNormal="150" zoomScaleSheetLayoutView="175" workbookViewId="0">
      <selection activeCell="B9" sqref="B9:E9"/>
    </sheetView>
  </sheetViews>
  <sheetFormatPr baseColWidth="10" defaultColWidth="11.453125" defaultRowHeight="13" x14ac:dyDescent="0.3"/>
  <cols>
    <col min="1" max="1" width="55.7265625" style="93" bestFit="1" customWidth="1"/>
    <col min="2" max="5" width="11.453125" style="94" customWidth="1"/>
    <col min="6" max="196" width="11.453125" style="82"/>
    <col min="197" max="16384" width="11.453125" style="94"/>
  </cols>
  <sheetData>
    <row r="1" spans="1:5" s="82" customFormat="1" ht="15" customHeight="1" x14ac:dyDescent="0.3">
      <c r="A1" s="81"/>
    </row>
    <row r="2" spans="1:5" s="82" customFormat="1" ht="15" customHeight="1" x14ac:dyDescent="0.5">
      <c r="B2" s="83"/>
    </row>
    <row r="3" spans="1:5" s="82" customFormat="1" ht="15" customHeight="1" x14ac:dyDescent="0.45">
      <c r="B3" s="84"/>
    </row>
    <row r="4" spans="1:5" s="82" customFormat="1" ht="15" customHeight="1" x14ac:dyDescent="0.35">
      <c r="B4" s="85"/>
    </row>
    <row r="5" spans="1:5" s="86" customFormat="1" ht="20.149999999999999" customHeight="1" x14ac:dyDescent="0.3">
      <c r="B5" s="87" t="s">
        <v>328</v>
      </c>
    </row>
    <row r="6" spans="1:5" s="86" customFormat="1" ht="70" customHeight="1" x14ac:dyDescent="0.3">
      <c r="A6" s="88"/>
      <c r="B6" s="170" t="s">
        <v>216</v>
      </c>
      <c r="C6" s="170"/>
      <c r="D6" s="170"/>
      <c r="E6" s="170"/>
    </row>
    <row r="7" spans="1:5" s="82" customFormat="1" ht="21" x14ac:dyDescent="0.3">
      <c r="A7" s="98" t="s">
        <v>329</v>
      </c>
    </row>
    <row r="8" spans="1:5" s="82" customFormat="1" ht="12" customHeight="1" x14ac:dyDescent="0.3">
      <c r="A8" s="89"/>
    </row>
    <row r="9" spans="1:5" s="82" customFormat="1" ht="30" customHeight="1" x14ac:dyDescent="0.3">
      <c r="A9" s="99"/>
      <c r="B9" s="171" t="s">
        <v>330</v>
      </c>
      <c r="C9" s="171"/>
      <c r="D9" s="171"/>
      <c r="E9" s="171"/>
    </row>
    <row r="10" spans="1:5" s="82" customFormat="1" ht="20.149999999999999" customHeight="1" x14ac:dyDescent="0.3">
      <c r="A10" s="105"/>
      <c r="B10" s="46">
        <v>2018</v>
      </c>
      <c r="C10" s="46">
        <v>2019</v>
      </c>
      <c r="D10" s="46">
        <v>2020</v>
      </c>
      <c r="E10" s="47">
        <v>2021</v>
      </c>
    </row>
    <row r="11" spans="1:5" s="82" customFormat="1" x14ac:dyDescent="0.3">
      <c r="A11" s="90" t="s">
        <v>224</v>
      </c>
      <c r="B11" s="91"/>
      <c r="C11" s="91"/>
      <c r="D11" s="91"/>
      <c r="E11" s="92"/>
    </row>
    <row r="12" spans="1:5" s="82" customFormat="1" x14ac:dyDescent="0.3">
      <c r="A12" s="100" t="s">
        <v>225</v>
      </c>
      <c r="B12" s="101">
        <v>0.4</v>
      </c>
      <c r="C12" s="101">
        <v>0.2</v>
      </c>
      <c r="D12" s="101">
        <v>0.30081300813008099</v>
      </c>
      <c r="E12" s="102">
        <v>0.125</v>
      </c>
    </row>
    <row r="13" spans="1:5" s="82" customFormat="1" x14ac:dyDescent="0.3">
      <c r="A13" s="100" t="s">
        <v>226</v>
      </c>
      <c r="B13" s="101">
        <v>0.14285714285714299</v>
      </c>
      <c r="C13" s="101">
        <v>0.22222222222222199</v>
      </c>
      <c r="D13" s="101"/>
      <c r="E13" s="102" t="s">
        <v>227</v>
      </c>
    </row>
    <row r="14" spans="1:5" s="82" customFormat="1" x14ac:dyDescent="0.3">
      <c r="A14" s="100" t="s">
        <v>228</v>
      </c>
      <c r="B14" s="101"/>
      <c r="C14" s="101">
        <v>0</v>
      </c>
      <c r="D14" s="101">
        <v>0.4</v>
      </c>
      <c r="E14" s="102">
        <v>0.133333333333333</v>
      </c>
    </row>
    <row r="15" spans="1:5" s="82" customFormat="1" x14ac:dyDescent="0.3">
      <c r="A15" s="100" t="s">
        <v>229</v>
      </c>
      <c r="B15" s="101">
        <v>0.120481927710843</v>
      </c>
      <c r="C15" s="101">
        <v>7.0422535211267595E-2</v>
      </c>
      <c r="D15" s="101">
        <v>0.20512820512820501</v>
      </c>
      <c r="E15" s="102">
        <v>0.25</v>
      </c>
    </row>
    <row r="16" spans="1:5" s="82" customFormat="1" x14ac:dyDescent="0.3">
      <c r="A16" s="90" t="s">
        <v>231</v>
      </c>
      <c r="B16" s="91"/>
      <c r="C16" s="91"/>
      <c r="D16" s="91"/>
      <c r="E16" s="92" t="s">
        <v>227</v>
      </c>
    </row>
    <row r="17" spans="1:5" s="82" customFormat="1" x14ac:dyDescent="0.3">
      <c r="A17" s="100" t="s">
        <v>232</v>
      </c>
      <c r="B17" s="101">
        <v>9.8039215686274495E-2</v>
      </c>
      <c r="C17" s="101">
        <v>0.18965517241379301</v>
      </c>
      <c r="D17" s="101">
        <v>0.36486486486486502</v>
      </c>
      <c r="E17" s="102">
        <v>0.2</v>
      </c>
    </row>
    <row r="18" spans="1:5" s="82" customFormat="1" x14ac:dyDescent="0.3">
      <c r="A18" s="100" t="s">
        <v>233</v>
      </c>
      <c r="B18" s="101"/>
      <c r="C18" s="101"/>
      <c r="D18" s="101"/>
      <c r="E18" s="102">
        <v>0</v>
      </c>
    </row>
    <row r="19" spans="1:5" s="82" customFormat="1" x14ac:dyDescent="0.3">
      <c r="A19" s="100" t="s">
        <v>234</v>
      </c>
      <c r="B19" s="101">
        <v>0</v>
      </c>
      <c r="C19" s="101">
        <v>0.12903225806451599</v>
      </c>
      <c r="D19" s="101">
        <v>0.22727272727272699</v>
      </c>
      <c r="E19" s="102">
        <v>0.2</v>
      </c>
    </row>
    <row r="20" spans="1:5" s="82" customFormat="1" x14ac:dyDescent="0.3">
      <c r="A20" s="100" t="s">
        <v>235</v>
      </c>
      <c r="B20" s="101">
        <v>0</v>
      </c>
      <c r="C20" s="101">
        <v>0.125</v>
      </c>
      <c r="D20" s="101">
        <v>0.14285714285714299</v>
      </c>
      <c r="E20" s="102">
        <v>0</v>
      </c>
    </row>
    <row r="21" spans="1:5" s="82" customFormat="1" x14ac:dyDescent="0.3">
      <c r="A21" s="90" t="s">
        <v>236</v>
      </c>
      <c r="B21" s="91"/>
      <c r="C21" s="91"/>
      <c r="D21" s="91"/>
      <c r="E21" s="92" t="s">
        <v>227</v>
      </c>
    </row>
    <row r="22" spans="1:5" s="82" customFormat="1" x14ac:dyDescent="0.3">
      <c r="A22" s="100" t="s">
        <v>237</v>
      </c>
      <c r="B22" s="101">
        <v>0.12121212121212099</v>
      </c>
      <c r="C22" s="101">
        <v>6.4516129032258104E-2</v>
      </c>
      <c r="D22" s="101">
        <v>0.35714285714285698</v>
      </c>
      <c r="E22" s="102">
        <v>9.8039215686274495E-2</v>
      </c>
    </row>
    <row r="23" spans="1:5" s="82" customFormat="1" x14ac:dyDescent="0.3">
      <c r="A23" s="100" t="s">
        <v>238</v>
      </c>
      <c r="B23" s="101">
        <v>0.19696969696969699</v>
      </c>
      <c r="C23" s="101">
        <v>0.31884057971014501</v>
      </c>
      <c r="D23" s="101">
        <v>0.452631578947368</v>
      </c>
      <c r="E23" s="102">
        <v>0.18867924528301899</v>
      </c>
    </row>
    <row r="24" spans="1:5" s="82" customFormat="1" x14ac:dyDescent="0.3">
      <c r="A24" s="100" t="s">
        <v>239</v>
      </c>
      <c r="B24" s="101">
        <v>0.25657894736842102</v>
      </c>
      <c r="C24" s="101">
        <v>0.25280898876404501</v>
      </c>
      <c r="D24" s="101">
        <v>0.29199999999999998</v>
      </c>
      <c r="E24" s="102">
        <v>0.170886075949367</v>
      </c>
    </row>
    <row r="25" spans="1:5" s="82" customFormat="1" x14ac:dyDescent="0.3">
      <c r="A25" s="100" t="s">
        <v>240</v>
      </c>
      <c r="B25" s="101">
        <v>0.29508196721311503</v>
      </c>
      <c r="C25" s="101">
        <v>0.18032786885245899</v>
      </c>
      <c r="D25" s="101">
        <v>0.39325842696629199</v>
      </c>
      <c r="E25" s="102">
        <v>0.28723404255319102</v>
      </c>
    </row>
    <row r="26" spans="1:5" s="82" customFormat="1" x14ac:dyDescent="0.3">
      <c r="A26" s="100" t="s">
        <v>241</v>
      </c>
      <c r="B26" s="101">
        <v>0.20588235294117599</v>
      </c>
      <c r="C26" s="101">
        <v>0.25806451612903197</v>
      </c>
      <c r="D26" s="101">
        <v>0.29870129870129902</v>
      </c>
      <c r="E26" s="102">
        <v>0.23648648648648599</v>
      </c>
    </row>
    <row r="27" spans="1:5" s="82" customFormat="1" x14ac:dyDescent="0.3">
      <c r="A27" s="100" t="s">
        <v>242</v>
      </c>
      <c r="B27" s="101">
        <v>0.14285714285714299</v>
      </c>
      <c r="C27" s="101">
        <v>8.3333333333333301E-2</v>
      </c>
      <c r="D27" s="101">
        <v>0.38461538461538503</v>
      </c>
      <c r="E27" s="102">
        <v>8.3333333333333301E-2</v>
      </c>
    </row>
    <row r="28" spans="1:5" s="82" customFormat="1" x14ac:dyDescent="0.3">
      <c r="A28" s="100" t="s">
        <v>243</v>
      </c>
      <c r="B28" s="103"/>
      <c r="C28" s="101">
        <v>0.29166666666666702</v>
      </c>
      <c r="D28" s="101"/>
      <c r="E28" s="102" t="s">
        <v>227</v>
      </c>
    </row>
    <row r="29" spans="1:5" s="82" customFormat="1" x14ac:dyDescent="0.3">
      <c r="A29" s="100" t="s">
        <v>244</v>
      </c>
      <c r="B29" s="103"/>
      <c r="C29" s="101">
        <v>0.20833333333333301</v>
      </c>
      <c r="D29" s="101"/>
      <c r="E29" s="102" t="s">
        <v>227</v>
      </c>
    </row>
    <row r="30" spans="1:5" s="82" customFormat="1" x14ac:dyDescent="0.3">
      <c r="A30" s="100" t="s">
        <v>245</v>
      </c>
      <c r="B30" s="103"/>
      <c r="C30" s="101">
        <v>0.11764705882352899</v>
      </c>
      <c r="D30" s="101"/>
      <c r="E30" s="102" t="s">
        <v>227</v>
      </c>
    </row>
    <row r="31" spans="1:5" s="82" customFormat="1" x14ac:dyDescent="0.3">
      <c r="A31" s="100" t="s">
        <v>246</v>
      </c>
      <c r="B31" s="103"/>
      <c r="C31" s="101">
        <v>5.2631578947368397E-2</v>
      </c>
      <c r="D31" s="101"/>
      <c r="E31" s="102" t="s">
        <v>227</v>
      </c>
    </row>
    <row r="32" spans="1:5" s="82" customFormat="1" x14ac:dyDescent="0.3">
      <c r="A32" s="100" t="s">
        <v>247</v>
      </c>
      <c r="B32" s="103"/>
      <c r="C32" s="101">
        <v>0.14285714285714299</v>
      </c>
      <c r="D32" s="101"/>
      <c r="E32" s="102" t="s">
        <v>227</v>
      </c>
    </row>
    <row r="33" spans="1:5" s="82" customFormat="1" x14ac:dyDescent="0.3">
      <c r="A33" s="100" t="s">
        <v>248</v>
      </c>
      <c r="B33" s="103"/>
      <c r="C33" s="101">
        <v>0.16129032258064499</v>
      </c>
      <c r="D33" s="101"/>
      <c r="E33" s="102" t="s">
        <v>227</v>
      </c>
    </row>
    <row r="34" spans="1:5" s="82" customFormat="1" x14ac:dyDescent="0.3">
      <c r="A34" s="100" t="s">
        <v>249</v>
      </c>
      <c r="B34" s="103"/>
      <c r="C34" s="101">
        <v>0.217391304347826</v>
      </c>
      <c r="D34" s="101">
        <v>0.29299363057324801</v>
      </c>
      <c r="E34" s="102" t="s">
        <v>227</v>
      </c>
    </row>
    <row r="35" spans="1:5" s="82" customFormat="1" x14ac:dyDescent="0.3">
      <c r="A35" s="100" t="s">
        <v>250</v>
      </c>
      <c r="B35" s="101">
        <v>0.24060150375939801</v>
      </c>
      <c r="C35" s="101">
        <v>0.18181818181818199</v>
      </c>
      <c r="D35" s="101">
        <v>0.1</v>
      </c>
      <c r="E35" s="102">
        <v>0.19512195121951201</v>
      </c>
    </row>
    <row r="36" spans="1:5" s="82" customFormat="1" x14ac:dyDescent="0.3">
      <c r="A36" s="100" t="s">
        <v>251</v>
      </c>
      <c r="B36" s="101">
        <v>0.11764705882352899</v>
      </c>
      <c r="C36" s="101">
        <v>0.11764705882352899</v>
      </c>
      <c r="D36" s="101">
        <v>0.22077922077922099</v>
      </c>
      <c r="E36" s="102">
        <v>6.6666666666666693E-2</v>
      </c>
    </row>
    <row r="37" spans="1:5" s="82" customFormat="1" x14ac:dyDescent="0.3">
      <c r="A37" s="100" t="s">
        <v>252</v>
      </c>
      <c r="B37" s="101">
        <v>0.116279069767442</v>
      </c>
      <c r="C37" s="101">
        <v>0.17499999999999999</v>
      </c>
      <c r="D37" s="101">
        <v>0.375</v>
      </c>
      <c r="E37" s="102">
        <v>0.26315789473684198</v>
      </c>
    </row>
    <row r="38" spans="1:5" s="82" customFormat="1" x14ac:dyDescent="0.3">
      <c r="A38" s="100" t="s">
        <v>253</v>
      </c>
      <c r="B38" s="101"/>
      <c r="C38" s="101">
        <v>0</v>
      </c>
      <c r="D38" s="101">
        <v>0.40909090909090901</v>
      </c>
      <c r="E38" s="102">
        <v>0.214285714285714</v>
      </c>
    </row>
    <row r="39" spans="1:5" s="82" customFormat="1" x14ac:dyDescent="0.3">
      <c r="A39" s="100" t="s">
        <v>254</v>
      </c>
      <c r="B39" s="101"/>
      <c r="C39" s="101">
        <v>9.5238095238095205E-2</v>
      </c>
      <c r="D39" s="101">
        <v>0.44444444444444398</v>
      </c>
      <c r="E39" s="102">
        <v>4.5454545454545497E-2</v>
      </c>
    </row>
    <row r="40" spans="1:5" s="82" customFormat="1" x14ac:dyDescent="0.3">
      <c r="A40" s="100" t="s">
        <v>255</v>
      </c>
      <c r="B40" s="101"/>
      <c r="C40" s="101">
        <v>0.5</v>
      </c>
      <c r="D40" s="101">
        <v>0</v>
      </c>
      <c r="E40" s="102">
        <v>0</v>
      </c>
    </row>
    <row r="41" spans="1:5" s="82" customFormat="1" x14ac:dyDescent="0.3">
      <c r="A41" s="100" t="s">
        <v>256</v>
      </c>
      <c r="B41" s="101"/>
      <c r="C41" s="101"/>
      <c r="D41" s="101">
        <v>0.20689655172413801</v>
      </c>
      <c r="E41" s="102">
        <v>0.11111111111111099</v>
      </c>
    </row>
    <row r="42" spans="1:5" s="82" customFormat="1" ht="21" x14ac:dyDescent="0.3">
      <c r="A42" s="100" t="s">
        <v>257</v>
      </c>
      <c r="B42" s="101"/>
      <c r="C42" s="101"/>
      <c r="D42" s="101"/>
      <c r="E42" s="102">
        <v>0.28571428571428598</v>
      </c>
    </row>
    <row r="43" spans="1:5" s="82" customFormat="1" x14ac:dyDescent="0.3">
      <c r="A43" s="100" t="s">
        <v>258</v>
      </c>
      <c r="B43" s="101"/>
      <c r="C43" s="101"/>
      <c r="D43" s="101"/>
      <c r="E43" s="102">
        <v>0</v>
      </c>
    </row>
    <row r="44" spans="1:5" s="82" customFormat="1" ht="31.5" x14ac:dyDescent="0.3">
      <c r="A44" s="100" t="s">
        <v>259</v>
      </c>
      <c r="B44" s="101"/>
      <c r="C44" s="101"/>
      <c r="D44" s="101">
        <v>0.14285714285714299</v>
      </c>
      <c r="E44" s="102">
        <v>0.3</v>
      </c>
    </row>
    <row r="45" spans="1:5" s="82" customFormat="1" ht="42" x14ac:dyDescent="0.3">
      <c r="A45" s="100" t="s">
        <v>260</v>
      </c>
      <c r="B45" s="101"/>
      <c r="C45" s="101"/>
      <c r="D45" s="101"/>
      <c r="E45" s="102">
        <v>0</v>
      </c>
    </row>
    <row r="46" spans="1:5" s="82" customFormat="1" x14ac:dyDescent="0.3">
      <c r="A46" s="90" t="s">
        <v>261</v>
      </c>
      <c r="B46" s="91"/>
      <c r="C46" s="91"/>
      <c r="D46" s="91"/>
      <c r="E46" s="92" t="s">
        <v>227</v>
      </c>
    </row>
    <row r="47" spans="1:5" s="82" customFormat="1" x14ac:dyDescent="0.3">
      <c r="A47" s="100" t="s">
        <v>262</v>
      </c>
      <c r="B47" s="101">
        <v>0</v>
      </c>
      <c r="C47" s="101">
        <v>0</v>
      </c>
      <c r="D47" s="101">
        <v>0.3</v>
      </c>
      <c r="E47" s="102">
        <v>0.14285714285714299</v>
      </c>
    </row>
    <row r="48" spans="1:5" s="82" customFormat="1" x14ac:dyDescent="0.3">
      <c r="A48" s="100" t="s">
        <v>264</v>
      </c>
      <c r="B48" s="101">
        <v>0</v>
      </c>
      <c r="C48" s="101">
        <v>0.133333333333333</v>
      </c>
      <c r="D48" s="101">
        <v>0.26530612244898</v>
      </c>
      <c r="E48" s="102">
        <v>0.135135135135135</v>
      </c>
    </row>
    <row r="49" spans="1:5" s="82" customFormat="1" x14ac:dyDescent="0.3">
      <c r="A49" s="100" t="s">
        <v>265</v>
      </c>
      <c r="B49" s="101">
        <v>2.3809523809523801E-2</v>
      </c>
      <c r="C49" s="101">
        <v>0.11363636363636399</v>
      </c>
      <c r="D49" s="101">
        <v>0.34328358208955201</v>
      </c>
      <c r="E49" s="102">
        <v>0.148148148148148</v>
      </c>
    </row>
    <row r="50" spans="1:5" s="82" customFormat="1" x14ac:dyDescent="0.3">
      <c r="A50" s="100" t="s">
        <v>266</v>
      </c>
      <c r="B50" s="101">
        <v>3.2258064516128997E-2</v>
      </c>
      <c r="C50" s="101">
        <v>0.238095238095238</v>
      </c>
      <c r="D50" s="101">
        <v>0.26086956521739102</v>
      </c>
      <c r="E50" s="102">
        <v>0.11111111111111099</v>
      </c>
    </row>
    <row r="51" spans="1:5" s="82" customFormat="1" x14ac:dyDescent="0.3">
      <c r="A51" s="100" t="s">
        <v>267</v>
      </c>
      <c r="B51" s="101">
        <v>3.8461538461538498E-2</v>
      </c>
      <c r="C51" s="101">
        <v>0.04</v>
      </c>
      <c r="D51" s="101">
        <v>0.375</v>
      </c>
      <c r="E51" s="102">
        <v>0.15</v>
      </c>
    </row>
    <row r="52" spans="1:5" s="82" customFormat="1" x14ac:dyDescent="0.3">
      <c r="A52" s="100" t="s">
        <v>268</v>
      </c>
      <c r="B52" s="101">
        <v>7.1428571428571397E-2</v>
      </c>
      <c r="C52" s="101">
        <v>6.6666666666666693E-2</v>
      </c>
      <c r="D52" s="101">
        <v>0.05</v>
      </c>
      <c r="E52" s="102">
        <v>0</v>
      </c>
    </row>
    <row r="53" spans="1:5" s="82" customFormat="1" x14ac:dyDescent="0.3">
      <c r="A53" s="100" t="s">
        <v>269</v>
      </c>
      <c r="B53" s="101">
        <v>0</v>
      </c>
      <c r="C53" s="101">
        <v>0</v>
      </c>
      <c r="D53" s="101">
        <v>0</v>
      </c>
      <c r="E53" s="102">
        <v>0</v>
      </c>
    </row>
    <row r="54" spans="1:5" s="82" customFormat="1" x14ac:dyDescent="0.3">
      <c r="A54" s="100" t="s">
        <v>270</v>
      </c>
      <c r="B54" s="101">
        <v>8.3333333333333301E-2</v>
      </c>
      <c r="C54" s="101">
        <v>0</v>
      </c>
      <c r="D54" s="101">
        <v>0.25</v>
      </c>
      <c r="E54" s="102">
        <v>4.3478260869565202E-2</v>
      </c>
    </row>
    <row r="55" spans="1:5" s="82" customFormat="1" x14ac:dyDescent="0.3">
      <c r="A55" s="90" t="s">
        <v>271</v>
      </c>
      <c r="B55" s="91"/>
      <c r="C55" s="91"/>
      <c r="D55" s="91"/>
      <c r="E55" s="92" t="s">
        <v>227</v>
      </c>
    </row>
    <row r="56" spans="1:5" s="82" customFormat="1" x14ac:dyDescent="0.3">
      <c r="A56" s="100" t="s">
        <v>272</v>
      </c>
      <c r="B56" s="101">
        <v>8.2644628099173608E-3</v>
      </c>
      <c r="C56" s="101">
        <v>1.6260162601626001E-2</v>
      </c>
      <c r="D56" s="101">
        <v>3.4482758620689703E-2</v>
      </c>
      <c r="E56" s="102">
        <v>0</v>
      </c>
    </row>
    <row r="57" spans="1:5" s="82" customFormat="1" ht="21" x14ac:dyDescent="0.3">
      <c r="A57" s="100" t="s">
        <v>273</v>
      </c>
      <c r="B57" s="101"/>
      <c r="C57" s="101"/>
      <c r="D57" s="101"/>
      <c r="E57" s="102">
        <v>0</v>
      </c>
    </row>
    <row r="58" spans="1:5" s="82" customFormat="1" x14ac:dyDescent="0.3">
      <c r="A58" s="90" t="s">
        <v>274</v>
      </c>
      <c r="B58" s="91"/>
      <c r="C58" s="91"/>
      <c r="D58" s="91"/>
      <c r="E58" s="92" t="s">
        <v>227</v>
      </c>
    </row>
    <row r="59" spans="1:5" s="82" customFormat="1" x14ac:dyDescent="0.3">
      <c r="A59" s="100" t="s">
        <v>275</v>
      </c>
      <c r="B59" s="101">
        <v>9.0909090909090898E-2</v>
      </c>
      <c r="C59" s="101">
        <v>0</v>
      </c>
      <c r="D59" s="101">
        <v>0</v>
      </c>
      <c r="E59" s="102">
        <v>0.14285714285714299</v>
      </c>
    </row>
    <row r="60" spans="1:5" s="82" customFormat="1" x14ac:dyDescent="0.3">
      <c r="A60" s="100" t="s">
        <v>276</v>
      </c>
      <c r="B60" s="101">
        <v>0</v>
      </c>
      <c r="C60" s="101">
        <v>0</v>
      </c>
      <c r="D60" s="101">
        <v>0.33333333333333298</v>
      </c>
      <c r="E60" s="102">
        <v>9.0909090909090898E-2</v>
      </c>
    </row>
    <row r="61" spans="1:5" s="82" customFormat="1" x14ac:dyDescent="0.3">
      <c r="A61" s="100" t="s">
        <v>277</v>
      </c>
      <c r="B61" s="101">
        <v>0</v>
      </c>
      <c r="C61" s="101">
        <v>0.28571428571428598</v>
      </c>
      <c r="D61" s="101">
        <v>0.44444444444444398</v>
      </c>
      <c r="E61" s="102">
        <v>6.6666666666666693E-2</v>
      </c>
    </row>
    <row r="62" spans="1:5" s="82" customFormat="1" x14ac:dyDescent="0.3">
      <c r="A62" s="100" t="s">
        <v>278</v>
      </c>
      <c r="B62" s="101">
        <v>0</v>
      </c>
      <c r="C62" s="101">
        <v>0.1</v>
      </c>
      <c r="D62" s="101">
        <v>0.1</v>
      </c>
      <c r="E62" s="102">
        <v>0</v>
      </c>
    </row>
    <row r="63" spans="1:5" s="82" customFormat="1" x14ac:dyDescent="0.3">
      <c r="A63" s="100" t="s">
        <v>279</v>
      </c>
      <c r="B63" s="101">
        <v>8.3333333333333301E-2</v>
      </c>
      <c r="C63" s="101">
        <v>7.69230769230769E-2</v>
      </c>
      <c r="D63" s="101">
        <v>0.133333333333333</v>
      </c>
      <c r="E63" s="102">
        <v>0</v>
      </c>
    </row>
    <row r="64" spans="1:5" s="82" customFormat="1" x14ac:dyDescent="0.3">
      <c r="A64" s="100" t="s">
        <v>280</v>
      </c>
      <c r="B64" s="101">
        <v>0.26315789473684198</v>
      </c>
      <c r="C64" s="101">
        <v>4.3478260869565202E-2</v>
      </c>
      <c r="D64" s="101">
        <v>0.12</v>
      </c>
      <c r="E64" s="102">
        <v>8.3333333333333301E-2</v>
      </c>
    </row>
    <row r="65" spans="1:5" s="82" customFormat="1" x14ac:dyDescent="0.3">
      <c r="A65" s="100" t="s">
        <v>281</v>
      </c>
      <c r="B65" s="101">
        <v>9.5238095238095205E-2</v>
      </c>
      <c r="C65" s="101">
        <v>6.25E-2</v>
      </c>
      <c r="D65" s="101">
        <v>0.105263157894737</v>
      </c>
      <c r="E65" s="102">
        <v>4.7619047619047603E-2</v>
      </c>
    </row>
    <row r="66" spans="1:5" s="82" customFormat="1" x14ac:dyDescent="0.3">
      <c r="A66" s="100" t="s">
        <v>282</v>
      </c>
      <c r="B66" s="101">
        <v>5.8823529411764698E-2</v>
      </c>
      <c r="C66" s="101">
        <v>0</v>
      </c>
      <c r="D66" s="101">
        <v>0.30434782608695699</v>
      </c>
      <c r="E66" s="102">
        <v>0.108695652173913</v>
      </c>
    </row>
    <row r="67" spans="1:5" s="82" customFormat="1" x14ac:dyDescent="0.3">
      <c r="A67" s="100" t="s">
        <v>283</v>
      </c>
      <c r="B67" s="101">
        <v>0</v>
      </c>
      <c r="C67" s="101">
        <v>9.0909090909090898E-2</v>
      </c>
      <c r="D67" s="101">
        <v>0.18181818181818199</v>
      </c>
      <c r="E67" s="102">
        <v>0</v>
      </c>
    </row>
    <row r="68" spans="1:5" s="82" customFormat="1" x14ac:dyDescent="0.3">
      <c r="A68" s="104" t="s">
        <v>284</v>
      </c>
      <c r="B68" s="101"/>
      <c r="C68" s="101"/>
      <c r="D68" s="101">
        <v>0</v>
      </c>
      <c r="E68" s="102">
        <v>0</v>
      </c>
    </row>
    <row r="69" spans="1:5" s="82" customFormat="1" x14ac:dyDescent="0.3">
      <c r="A69" s="100" t="s">
        <v>285</v>
      </c>
      <c r="B69" s="101"/>
      <c r="C69" s="101">
        <v>0</v>
      </c>
      <c r="D69" s="101">
        <v>0</v>
      </c>
      <c r="E69" s="102">
        <v>0</v>
      </c>
    </row>
    <row r="70" spans="1:5" s="82" customFormat="1" x14ac:dyDescent="0.3">
      <c r="A70" s="100" t="s">
        <v>286</v>
      </c>
      <c r="B70" s="101">
        <v>0</v>
      </c>
      <c r="C70" s="101">
        <v>0.28571428571428598</v>
      </c>
      <c r="D70" s="101">
        <v>0.16666666666666699</v>
      </c>
      <c r="E70" s="102">
        <v>0.133333333333333</v>
      </c>
    </row>
    <row r="71" spans="1:5" s="82" customFormat="1" x14ac:dyDescent="0.3">
      <c r="A71" s="100" t="s">
        <v>287</v>
      </c>
      <c r="B71" s="101"/>
      <c r="C71" s="101"/>
      <c r="D71" s="101"/>
      <c r="E71" s="102">
        <v>0</v>
      </c>
    </row>
    <row r="72" spans="1:5" s="82" customFormat="1" x14ac:dyDescent="0.3">
      <c r="A72" s="100" t="s">
        <v>289</v>
      </c>
      <c r="B72" s="101"/>
      <c r="C72" s="101"/>
      <c r="D72" s="101"/>
      <c r="E72" s="102">
        <v>0</v>
      </c>
    </row>
    <row r="73" spans="1:5" s="82" customFormat="1" x14ac:dyDescent="0.3">
      <c r="A73" s="90" t="s">
        <v>290</v>
      </c>
      <c r="B73" s="91"/>
      <c r="C73" s="91"/>
      <c r="D73" s="91"/>
      <c r="E73" s="92" t="s">
        <v>227</v>
      </c>
    </row>
    <row r="74" spans="1:5" s="82" customFormat="1" x14ac:dyDescent="0.3">
      <c r="A74" s="100" t="s">
        <v>291</v>
      </c>
      <c r="B74" s="101">
        <v>1</v>
      </c>
      <c r="C74" s="101">
        <v>0.4</v>
      </c>
      <c r="D74" s="101">
        <v>0.2</v>
      </c>
      <c r="E74" s="102">
        <v>0</v>
      </c>
    </row>
    <row r="75" spans="1:5" s="82" customFormat="1" x14ac:dyDescent="0.3">
      <c r="A75" s="100" t="s">
        <v>292</v>
      </c>
      <c r="B75" s="101">
        <v>0.4</v>
      </c>
      <c r="C75" s="101">
        <v>0.28571428571428598</v>
      </c>
      <c r="D75" s="101">
        <v>0.2</v>
      </c>
      <c r="E75" s="102">
        <v>0.11764705882352899</v>
      </c>
    </row>
    <row r="76" spans="1:5" s="82" customFormat="1" x14ac:dyDescent="0.3">
      <c r="A76" s="100" t="s">
        <v>293</v>
      </c>
      <c r="B76" s="101">
        <v>0.15384615384615399</v>
      </c>
      <c r="C76" s="101">
        <v>0.214285714285714</v>
      </c>
      <c r="D76" s="101">
        <v>0.3</v>
      </c>
      <c r="E76" s="102">
        <v>0.2</v>
      </c>
    </row>
    <row r="77" spans="1:5" s="82" customFormat="1" x14ac:dyDescent="0.3">
      <c r="A77" s="100" t="s">
        <v>294</v>
      </c>
      <c r="B77" s="101">
        <v>0.230769230769231</v>
      </c>
      <c r="C77" s="101">
        <v>0.2</v>
      </c>
      <c r="D77" s="101">
        <v>0.16666666666666699</v>
      </c>
      <c r="E77" s="102">
        <v>0.21052631578947401</v>
      </c>
    </row>
    <row r="78" spans="1:5" s="82" customFormat="1" x14ac:dyDescent="0.3">
      <c r="A78" s="100" t="s">
        <v>295</v>
      </c>
      <c r="B78" s="101"/>
      <c r="C78" s="101">
        <v>0.22222222222222199</v>
      </c>
      <c r="D78" s="101">
        <v>0</v>
      </c>
      <c r="E78" s="102">
        <v>0.27272727272727298</v>
      </c>
    </row>
    <row r="79" spans="1:5" s="82" customFormat="1" x14ac:dyDescent="0.3">
      <c r="A79" s="100" t="s">
        <v>296</v>
      </c>
      <c r="B79" s="101">
        <v>6.25E-2</v>
      </c>
      <c r="C79" s="101">
        <v>0</v>
      </c>
      <c r="D79" s="101">
        <v>9.0909090909090898E-2</v>
      </c>
      <c r="E79" s="102">
        <v>0</v>
      </c>
    </row>
    <row r="80" spans="1:5" s="82" customFormat="1" x14ac:dyDescent="0.3">
      <c r="A80" s="100" t="s">
        <v>297</v>
      </c>
      <c r="B80" s="101">
        <v>0.214285714285714</v>
      </c>
      <c r="C80" s="101">
        <v>0.14285714285714299</v>
      </c>
      <c r="D80" s="101">
        <v>0.36363636363636398</v>
      </c>
      <c r="E80" s="102">
        <v>0</v>
      </c>
    </row>
    <row r="81" spans="1:5" s="82" customFormat="1" x14ac:dyDescent="0.3">
      <c r="A81" s="100" t="s">
        <v>298</v>
      </c>
      <c r="B81" s="101"/>
      <c r="C81" s="101"/>
      <c r="D81" s="101"/>
      <c r="E81" s="102">
        <v>0.25</v>
      </c>
    </row>
    <row r="82" spans="1:5" s="82" customFormat="1" x14ac:dyDescent="0.3">
      <c r="A82" s="90" t="s">
        <v>300</v>
      </c>
      <c r="B82" s="91"/>
      <c r="C82" s="91"/>
      <c r="D82" s="91"/>
      <c r="E82" s="92" t="s">
        <v>227</v>
      </c>
    </row>
    <row r="83" spans="1:5" s="82" customFormat="1" x14ac:dyDescent="0.3">
      <c r="A83" s="100" t="s">
        <v>301</v>
      </c>
      <c r="B83" s="101">
        <v>0</v>
      </c>
      <c r="C83" s="101">
        <v>0.230769230769231</v>
      </c>
      <c r="D83" s="101">
        <v>0.2</v>
      </c>
      <c r="E83" s="102">
        <v>0.23529411764705899</v>
      </c>
    </row>
    <row r="84" spans="1:5" s="82" customFormat="1" x14ac:dyDescent="0.3">
      <c r="A84" s="100" t="s">
        <v>302</v>
      </c>
      <c r="B84" s="101">
        <v>0.05</v>
      </c>
      <c r="C84" s="101">
        <v>0.24324324324324301</v>
      </c>
      <c r="D84" s="101">
        <v>0.35294117647058798</v>
      </c>
      <c r="E84" s="102">
        <v>0.214285714285714</v>
      </c>
    </row>
    <row r="85" spans="1:5" s="82" customFormat="1" x14ac:dyDescent="0.3">
      <c r="A85" s="100" t="s">
        <v>303</v>
      </c>
      <c r="B85" s="101">
        <v>0.105263157894737</v>
      </c>
      <c r="C85" s="101">
        <v>0.27272727272727298</v>
      </c>
      <c r="D85" s="101">
        <v>0.33333333333333298</v>
      </c>
      <c r="E85" s="102">
        <v>0.35</v>
      </c>
    </row>
    <row r="86" spans="1:5" s="82" customFormat="1" x14ac:dyDescent="0.3">
      <c r="A86" s="100" t="s">
        <v>304</v>
      </c>
      <c r="B86" s="101"/>
      <c r="C86" s="101"/>
      <c r="D86" s="101"/>
      <c r="E86" s="102">
        <v>0</v>
      </c>
    </row>
    <row r="87" spans="1:5" s="82" customFormat="1" x14ac:dyDescent="0.3">
      <c r="A87" s="100" t="s">
        <v>305</v>
      </c>
      <c r="B87" s="101">
        <v>0</v>
      </c>
      <c r="C87" s="101">
        <v>0.27272727272727298</v>
      </c>
      <c r="D87" s="101">
        <v>0.4</v>
      </c>
      <c r="E87" s="102">
        <v>0.25925925925925902</v>
      </c>
    </row>
    <row r="88" spans="1:5" s="82" customFormat="1" x14ac:dyDescent="0.3">
      <c r="A88" s="100" t="s">
        <v>306</v>
      </c>
      <c r="B88" s="101">
        <v>0.125</v>
      </c>
      <c r="C88" s="101">
        <v>0.19047619047618999</v>
      </c>
      <c r="D88" s="101">
        <v>0.35294117647058798</v>
      </c>
      <c r="E88" s="102">
        <v>0.5</v>
      </c>
    </row>
    <row r="89" spans="1:5" s="82" customFormat="1" x14ac:dyDescent="0.3">
      <c r="A89" s="100" t="s">
        <v>308</v>
      </c>
      <c r="B89" s="101"/>
      <c r="C89" s="101">
        <v>0.2</v>
      </c>
      <c r="D89" s="101">
        <v>0.25925925925925902</v>
      </c>
      <c r="E89" s="102">
        <v>0.14285714285714299</v>
      </c>
    </row>
    <row r="90" spans="1:5" s="82" customFormat="1" x14ac:dyDescent="0.3">
      <c r="A90" s="100" t="s">
        <v>309</v>
      </c>
      <c r="B90" s="101"/>
      <c r="C90" s="101">
        <v>0</v>
      </c>
      <c r="D90" s="101">
        <v>0.25</v>
      </c>
      <c r="E90" s="102">
        <v>0.157894736842105</v>
      </c>
    </row>
    <row r="91" spans="1:5" s="82" customFormat="1" x14ac:dyDescent="0.3">
      <c r="A91" s="100" t="s">
        <v>310</v>
      </c>
      <c r="B91" s="101">
        <v>0.42857142857142899</v>
      </c>
      <c r="C91" s="101">
        <v>0.125</v>
      </c>
      <c r="D91" s="101">
        <v>0.35714285714285698</v>
      </c>
      <c r="E91" s="102">
        <v>0.16666666666666699</v>
      </c>
    </row>
    <row r="92" spans="1:5" s="82" customFormat="1" x14ac:dyDescent="0.3">
      <c r="A92" s="104" t="s">
        <v>311</v>
      </c>
      <c r="B92" s="101"/>
      <c r="C92" s="101"/>
      <c r="D92" s="101">
        <v>1</v>
      </c>
      <c r="E92" s="102">
        <v>0</v>
      </c>
    </row>
    <row r="93" spans="1:5" s="82" customFormat="1" ht="42" x14ac:dyDescent="0.3">
      <c r="A93" s="104" t="s">
        <v>260</v>
      </c>
      <c r="B93" s="101"/>
      <c r="C93" s="101"/>
      <c r="D93" s="101"/>
      <c r="E93" s="102">
        <v>0</v>
      </c>
    </row>
    <row r="94" spans="1:5" s="82" customFormat="1" x14ac:dyDescent="0.3">
      <c r="A94" s="90" t="s">
        <v>313</v>
      </c>
      <c r="B94" s="91"/>
      <c r="C94" s="91"/>
      <c r="D94" s="91"/>
      <c r="E94" s="92" t="s">
        <v>227</v>
      </c>
    </row>
    <row r="95" spans="1:5" s="82" customFormat="1" x14ac:dyDescent="0.3">
      <c r="A95" s="100" t="s">
        <v>314</v>
      </c>
      <c r="B95" s="101">
        <v>0.375</v>
      </c>
      <c r="C95" s="101">
        <v>0.35955056179775302</v>
      </c>
      <c r="D95" s="101">
        <v>0.48</v>
      </c>
      <c r="E95" s="102">
        <v>0.30487804878048802</v>
      </c>
    </row>
    <row r="96" spans="1:5" s="82" customFormat="1" x14ac:dyDescent="0.3">
      <c r="A96" s="100" t="s">
        <v>315</v>
      </c>
      <c r="B96" s="101"/>
      <c r="C96" s="101">
        <v>0.33333333333333298</v>
      </c>
      <c r="D96" s="101">
        <v>0.38461538461538503</v>
      </c>
      <c r="E96" s="102">
        <v>0.35294117647058798</v>
      </c>
    </row>
    <row r="97" spans="1:5" s="82" customFormat="1" x14ac:dyDescent="0.3">
      <c r="A97" s="90" t="s">
        <v>316</v>
      </c>
      <c r="B97" s="91"/>
      <c r="C97" s="91"/>
      <c r="D97" s="91"/>
      <c r="E97" s="92" t="s">
        <v>227</v>
      </c>
    </row>
    <row r="98" spans="1:5" s="82" customFormat="1" x14ac:dyDescent="0.3">
      <c r="A98" s="100" t="s">
        <v>317</v>
      </c>
      <c r="B98" s="101">
        <v>0.5</v>
      </c>
      <c r="C98" s="101">
        <v>0</v>
      </c>
      <c r="D98" s="101">
        <v>0.11111111111111099</v>
      </c>
      <c r="E98" s="102">
        <v>0.25</v>
      </c>
    </row>
    <row r="99" spans="1:5" s="82" customFormat="1" x14ac:dyDescent="0.3">
      <c r="A99" s="100" t="s">
        <v>318</v>
      </c>
      <c r="B99" s="101">
        <v>0</v>
      </c>
      <c r="C99" s="101">
        <v>5.5555555555555601E-2</v>
      </c>
      <c r="D99" s="101"/>
      <c r="E99" s="102">
        <v>0</v>
      </c>
    </row>
    <row r="100" spans="1:5" s="82" customFormat="1" x14ac:dyDescent="0.3">
      <c r="A100" s="100" t="s">
        <v>319</v>
      </c>
      <c r="B100" s="101"/>
      <c r="C100" s="101">
        <v>0</v>
      </c>
      <c r="D100" s="101">
        <v>0</v>
      </c>
      <c r="E100" s="102">
        <v>0.33333333333333298</v>
      </c>
    </row>
    <row r="101" spans="1:5" s="82" customFormat="1" x14ac:dyDescent="0.3">
      <c r="A101" s="100" t="s">
        <v>320</v>
      </c>
      <c r="B101" s="101"/>
      <c r="C101" s="101">
        <v>0</v>
      </c>
      <c r="D101" s="101">
        <v>0</v>
      </c>
      <c r="E101" s="102" t="s">
        <v>227</v>
      </c>
    </row>
    <row r="102" spans="1:5" s="82" customFormat="1" x14ac:dyDescent="0.3">
      <c r="A102" s="100" t="s">
        <v>321</v>
      </c>
      <c r="B102" s="101">
        <v>0</v>
      </c>
      <c r="C102" s="101">
        <v>0</v>
      </c>
      <c r="D102" s="101">
        <v>0</v>
      </c>
      <c r="E102" s="102">
        <v>0.11111111111111099</v>
      </c>
    </row>
    <row r="103" spans="1:5" s="82" customFormat="1" x14ac:dyDescent="0.3">
      <c r="A103" s="100" t="s">
        <v>322</v>
      </c>
      <c r="B103" s="103"/>
      <c r="C103" s="101">
        <v>0</v>
      </c>
      <c r="D103" s="101">
        <v>0</v>
      </c>
      <c r="E103" s="102">
        <v>0</v>
      </c>
    </row>
    <row r="104" spans="1:5" s="82" customFormat="1" x14ac:dyDescent="0.3">
      <c r="A104" s="100" t="s">
        <v>323</v>
      </c>
      <c r="B104" s="103"/>
      <c r="C104" s="101">
        <v>0</v>
      </c>
      <c r="D104" s="101">
        <v>0</v>
      </c>
      <c r="E104" s="102">
        <v>0</v>
      </c>
    </row>
    <row r="105" spans="1:5" s="82" customFormat="1" x14ac:dyDescent="0.3">
      <c r="A105" s="100" t="s">
        <v>324</v>
      </c>
      <c r="B105" s="103"/>
      <c r="C105" s="101">
        <v>0</v>
      </c>
      <c r="D105" s="101">
        <v>0.16666666666666699</v>
      </c>
      <c r="E105" s="102">
        <v>0.11111111111111099</v>
      </c>
    </row>
    <row r="106" spans="1:5" s="82" customFormat="1" x14ac:dyDescent="0.3">
      <c r="A106" s="100" t="s">
        <v>326</v>
      </c>
      <c r="B106" s="101"/>
      <c r="C106" s="101"/>
      <c r="D106" s="101"/>
      <c r="E106" s="102">
        <v>0</v>
      </c>
    </row>
    <row r="107" spans="1:5" s="82" customFormat="1" x14ac:dyDescent="0.3">
      <c r="A107" s="100" t="s">
        <v>327</v>
      </c>
      <c r="B107" s="101"/>
      <c r="C107" s="101"/>
      <c r="D107" s="101"/>
      <c r="E107" s="102">
        <v>0</v>
      </c>
    </row>
    <row r="108" spans="1:5" s="82" customFormat="1" x14ac:dyDescent="0.3">
      <c r="A108" s="81"/>
    </row>
    <row r="109" spans="1:5" s="82" customFormat="1" x14ac:dyDescent="0.3">
      <c r="A109" s="81"/>
    </row>
    <row r="110" spans="1:5" s="82" customFormat="1" x14ac:dyDescent="0.3">
      <c r="A110" s="81"/>
    </row>
    <row r="111" spans="1:5" s="82" customFormat="1" x14ac:dyDescent="0.3">
      <c r="A111" s="81"/>
    </row>
    <row r="112" spans="1:5" s="82" customFormat="1" x14ac:dyDescent="0.3">
      <c r="A112" s="81"/>
    </row>
    <row r="113" spans="1:1" s="82" customFormat="1" x14ac:dyDescent="0.3">
      <c r="A113" s="81"/>
    </row>
    <row r="114" spans="1:1" s="82" customFormat="1" x14ac:dyDescent="0.3">
      <c r="A114" s="81"/>
    </row>
    <row r="115" spans="1:1" s="82" customFormat="1" x14ac:dyDescent="0.3">
      <c r="A115" s="81"/>
    </row>
    <row r="116" spans="1:1" s="82" customFormat="1" x14ac:dyDescent="0.3">
      <c r="A116" s="81"/>
    </row>
    <row r="117" spans="1:1" s="82" customFormat="1" x14ac:dyDescent="0.3">
      <c r="A117" s="81"/>
    </row>
    <row r="118" spans="1:1" s="82" customFormat="1" x14ac:dyDescent="0.3">
      <c r="A118" s="81"/>
    </row>
    <row r="119" spans="1:1" s="82" customFormat="1" x14ac:dyDescent="0.3">
      <c r="A119" s="81"/>
    </row>
    <row r="120" spans="1:1" s="82" customFormat="1" x14ac:dyDescent="0.3">
      <c r="A120" s="81"/>
    </row>
    <row r="121" spans="1:1" s="82" customFormat="1" x14ac:dyDescent="0.3">
      <c r="A121" s="81"/>
    </row>
    <row r="122" spans="1:1" s="82" customFormat="1" x14ac:dyDescent="0.3">
      <c r="A122" s="81"/>
    </row>
    <row r="123" spans="1:1" s="82" customFormat="1" x14ac:dyDescent="0.3">
      <c r="A123" s="81"/>
    </row>
    <row r="124" spans="1:1" s="82" customFormat="1" x14ac:dyDescent="0.3">
      <c r="A124" s="81"/>
    </row>
    <row r="125" spans="1:1" s="82" customFormat="1" x14ac:dyDescent="0.3">
      <c r="A125" s="81"/>
    </row>
    <row r="126" spans="1:1" s="82" customFormat="1" x14ac:dyDescent="0.3">
      <c r="A126" s="81"/>
    </row>
    <row r="127" spans="1:1" s="82" customFormat="1" x14ac:dyDescent="0.3">
      <c r="A127" s="81"/>
    </row>
    <row r="128" spans="1:1" s="82" customFormat="1" x14ac:dyDescent="0.3">
      <c r="A128" s="81"/>
    </row>
    <row r="129" spans="1:1" s="82" customFormat="1" x14ac:dyDescent="0.3">
      <c r="A129" s="81"/>
    </row>
    <row r="130" spans="1:1" s="82" customFormat="1" x14ac:dyDescent="0.3">
      <c r="A130" s="81"/>
    </row>
    <row r="131" spans="1:1" s="82" customFormat="1" x14ac:dyDescent="0.3">
      <c r="A131" s="81"/>
    </row>
    <row r="132" spans="1:1" s="82" customFormat="1" x14ac:dyDescent="0.3">
      <c r="A132" s="81"/>
    </row>
    <row r="133" spans="1:1" s="82" customFormat="1" x14ac:dyDescent="0.3">
      <c r="A133" s="81"/>
    </row>
    <row r="134" spans="1:1" s="82" customFormat="1" x14ac:dyDescent="0.3">
      <c r="A134" s="81"/>
    </row>
    <row r="135" spans="1:1" s="82" customFormat="1" x14ac:dyDescent="0.3">
      <c r="A135" s="81"/>
    </row>
    <row r="136" spans="1:1" s="82" customFormat="1" x14ac:dyDescent="0.3">
      <c r="A136" s="81"/>
    </row>
    <row r="137" spans="1:1" s="82" customFormat="1" x14ac:dyDescent="0.3">
      <c r="A137" s="81"/>
    </row>
    <row r="138" spans="1:1" s="82" customFormat="1" x14ac:dyDescent="0.3">
      <c r="A138" s="81"/>
    </row>
    <row r="139" spans="1:1" s="82" customFormat="1" x14ac:dyDescent="0.3">
      <c r="A139" s="81"/>
    </row>
    <row r="140" spans="1:1" s="82" customFormat="1" x14ac:dyDescent="0.3">
      <c r="A140" s="81"/>
    </row>
    <row r="141" spans="1:1" s="82" customFormat="1" x14ac:dyDescent="0.3">
      <c r="A141" s="81"/>
    </row>
    <row r="142" spans="1:1" s="82" customFormat="1" x14ac:dyDescent="0.3">
      <c r="A142" s="81"/>
    </row>
    <row r="143" spans="1:1" s="82" customFormat="1" x14ac:dyDescent="0.3">
      <c r="A143" s="81"/>
    </row>
    <row r="144" spans="1:1" s="82" customFormat="1" x14ac:dyDescent="0.3">
      <c r="A144" s="81"/>
    </row>
    <row r="145" spans="1:1" s="82" customFormat="1" x14ac:dyDescent="0.3">
      <c r="A145" s="81"/>
    </row>
    <row r="146" spans="1:1" s="82" customFormat="1" x14ac:dyDescent="0.3">
      <c r="A146" s="81"/>
    </row>
    <row r="147" spans="1:1" s="82" customFormat="1" x14ac:dyDescent="0.3">
      <c r="A147" s="81"/>
    </row>
    <row r="148" spans="1:1" s="82" customFormat="1" x14ac:dyDescent="0.3">
      <c r="A148" s="81"/>
    </row>
    <row r="149" spans="1:1" s="82" customFormat="1" x14ac:dyDescent="0.3">
      <c r="A149" s="81"/>
    </row>
    <row r="150" spans="1:1" s="82" customFormat="1" x14ac:dyDescent="0.3">
      <c r="A150" s="81"/>
    </row>
    <row r="151" spans="1:1" s="82" customFormat="1" x14ac:dyDescent="0.3">
      <c r="A151" s="81"/>
    </row>
    <row r="152" spans="1:1" s="82" customFormat="1" x14ac:dyDescent="0.3">
      <c r="A152" s="81"/>
    </row>
    <row r="153" spans="1:1" s="82" customFormat="1" x14ac:dyDescent="0.3">
      <c r="A153" s="81"/>
    </row>
    <row r="154" spans="1:1" s="82" customFormat="1" x14ac:dyDescent="0.3">
      <c r="A154" s="81"/>
    </row>
    <row r="155" spans="1:1" s="82" customFormat="1" x14ac:dyDescent="0.3">
      <c r="A155" s="81"/>
    </row>
    <row r="156" spans="1:1" s="82" customFormat="1" x14ac:dyDescent="0.3">
      <c r="A156" s="81"/>
    </row>
    <row r="157" spans="1:1" s="82" customFormat="1" x14ac:dyDescent="0.3">
      <c r="A157" s="81"/>
    </row>
    <row r="158" spans="1:1" s="82" customFormat="1" x14ac:dyDescent="0.3">
      <c r="A158" s="81"/>
    </row>
    <row r="159" spans="1:1" s="82" customFormat="1" x14ac:dyDescent="0.3">
      <c r="A159" s="81"/>
    </row>
    <row r="160" spans="1:1" s="82" customFormat="1" x14ac:dyDescent="0.3">
      <c r="A160" s="81"/>
    </row>
    <row r="161" spans="1:1" s="82" customFormat="1" x14ac:dyDescent="0.3">
      <c r="A161" s="81"/>
    </row>
    <row r="162" spans="1:1" s="82" customFormat="1" x14ac:dyDescent="0.3">
      <c r="A162" s="81"/>
    </row>
    <row r="163" spans="1:1" s="82" customFormat="1" x14ac:dyDescent="0.3">
      <c r="A163" s="81"/>
    </row>
    <row r="164" spans="1:1" s="82" customFormat="1" x14ac:dyDescent="0.3">
      <c r="A164" s="81"/>
    </row>
    <row r="165" spans="1:1" s="82" customFormat="1" x14ac:dyDescent="0.3">
      <c r="A165" s="81"/>
    </row>
    <row r="166" spans="1:1" s="82" customFormat="1" x14ac:dyDescent="0.3">
      <c r="A166" s="81"/>
    </row>
    <row r="167" spans="1:1" s="82" customFormat="1" x14ac:dyDescent="0.3">
      <c r="A167" s="81"/>
    </row>
    <row r="168" spans="1:1" s="82" customFormat="1" x14ac:dyDescent="0.3">
      <c r="A168" s="81"/>
    </row>
    <row r="169" spans="1:1" s="82" customFormat="1" x14ac:dyDescent="0.3">
      <c r="A169" s="81"/>
    </row>
    <row r="170" spans="1:1" s="82" customFormat="1" x14ac:dyDescent="0.3">
      <c r="A170" s="81"/>
    </row>
    <row r="171" spans="1:1" s="82" customFormat="1" x14ac:dyDescent="0.3">
      <c r="A171" s="81"/>
    </row>
    <row r="172" spans="1:1" s="82" customFormat="1" x14ac:dyDescent="0.3">
      <c r="A172" s="81"/>
    </row>
    <row r="173" spans="1:1" s="82" customFormat="1" x14ac:dyDescent="0.3">
      <c r="A173" s="81"/>
    </row>
    <row r="174" spans="1:1" s="82" customFormat="1" x14ac:dyDescent="0.3">
      <c r="A174" s="81"/>
    </row>
    <row r="175" spans="1:1" s="82" customFormat="1" x14ac:dyDescent="0.3">
      <c r="A175" s="81"/>
    </row>
    <row r="176" spans="1:1" s="82" customFormat="1" x14ac:dyDescent="0.3">
      <c r="A176" s="81"/>
    </row>
    <row r="177" spans="1:1" s="82" customFormat="1" x14ac:dyDescent="0.3">
      <c r="A177" s="81"/>
    </row>
    <row r="178" spans="1:1" s="82" customFormat="1" x14ac:dyDescent="0.3">
      <c r="A178" s="81"/>
    </row>
    <row r="179" spans="1:1" s="82" customFormat="1" x14ac:dyDescent="0.3">
      <c r="A179" s="81"/>
    </row>
    <row r="180" spans="1:1" s="82" customFormat="1" x14ac:dyDescent="0.3">
      <c r="A180" s="81"/>
    </row>
    <row r="181" spans="1:1" s="82" customFormat="1" x14ac:dyDescent="0.3">
      <c r="A181" s="81"/>
    </row>
    <row r="182" spans="1:1" s="82" customFormat="1" x14ac:dyDescent="0.3">
      <c r="A182" s="81"/>
    </row>
    <row r="183" spans="1:1" s="82" customFormat="1" x14ac:dyDescent="0.3">
      <c r="A183" s="81"/>
    </row>
    <row r="184" spans="1:1" s="82" customFormat="1" x14ac:dyDescent="0.3">
      <c r="A184" s="81"/>
    </row>
    <row r="185" spans="1:1" s="82" customFormat="1" x14ac:dyDescent="0.3">
      <c r="A185" s="81"/>
    </row>
    <row r="186" spans="1:1" s="82" customFormat="1" x14ac:dyDescent="0.3">
      <c r="A186" s="81"/>
    </row>
    <row r="187" spans="1:1" s="82" customFormat="1" x14ac:dyDescent="0.3">
      <c r="A187" s="81"/>
    </row>
    <row r="188" spans="1:1" s="82" customFormat="1" x14ac:dyDescent="0.3">
      <c r="A188" s="81"/>
    </row>
    <row r="189" spans="1:1" s="82" customFormat="1" x14ac:dyDescent="0.3">
      <c r="A189" s="81"/>
    </row>
    <row r="190" spans="1:1" s="82" customFormat="1" x14ac:dyDescent="0.3">
      <c r="A190" s="81"/>
    </row>
    <row r="191" spans="1:1" s="82" customFormat="1" x14ac:dyDescent="0.3">
      <c r="A191" s="81"/>
    </row>
    <row r="192" spans="1:1" s="82" customFormat="1" x14ac:dyDescent="0.3">
      <c r="A192" s="81"/>
    </row>
    <row r="193" spans="1:1" s="82" customFormat="1" x14ac:dyDescent="0.3">
      <c r="A193" s="81"/>
    </row>
    <row r="194" spans="1:1" s="82" customFormat="1" x14ac:dyDescent="0.3">
      <c r="A194" s="81"/>
    </row>
    <row r="195" spans="1:1" s="82" customFormat="1" x14ac:dyDescent="0.3">
      <c r="A195" s="81"/>
    </row>
    <row r="196" spans="1:1" s="82" customFormat="1" x14ac:dyDescent="0.3">
      <c r="A196" s="81"/>
    </row>
    <row r="197" spans="1:1" s="82" customFormat="1" x14ac:dyDescent="0.3">
      <c r="A197" s="81"/>
    </row>
    <row r="198" spans="1:1" s="82" customFormat="1" x14ac:dyDescent="0.3">
      <c r="A198" s="81"/>
    </row>
    <row r="199" spans="1:1" s="82" customFormat="1" x14ac:dyDescent="0.3">
      <c r="A199" s="81"/>
    </row>
    <row r="200" spans="1:1" s="82" customFormat="1" x14ac:dyDescent="0.3">
      <c r="A200" s="81"/>
    </row>
    <row r="201" spans="1:1" s="82" customFormat="1" x14ac:dyDescent="0.3">
      <c r="A201" s="81"/>
    </row>
    <row r="202" spans="1:1" s="82" customFormat="1" x14ac:dyDescent="0.3">
      <c r="A202" s="81"/>
    </row>
    <row r="203" spans="1:1" s="82" customFormat="1" x14ac:dyDescent="0.3">
      <c r="A203" s="81"/>
    </row>
    <row r="204" spans="1:1" s="82" customFormat="1" x14ac:dyDescent="0.3">
      <c r="A204" s="81"/>
    </row>
    <row r="205" spans="1:1" s="82" customFormat="1" x14ac:dyDescent="0.3">
      <c r="A205" s="81"/>
    </row>
    <row r="206" spans="1:1" s="82" customFormat="1" x14ac:dyDescent="0.3">
      <c r="A206" s="81"/>
    </row>
    <row r="207" spans="1:1" s="82" customFormat="1" x14ac:dyDescent="0.3">
      <c r="A207" s="81"/>
    </row>
    <row r="208" spans="1:1" s="82" customFormat="1" x14ac:dyDescent="0.3">
      <c r="A208" s="81"/>
    </row>
    <row r="209" spans="1:1" s="82" customFormat="1" x14ac:dyDescent="0.3">
      <c r="A209" s="81"/>
    </row>
    <row r="210" spans="1:1" s="82" customFormat="1" x14ac:dyDescent="0.3">
      <c r="A210" s="81"/>
    </row>
    <row r="211" spans="1:1" s="82" customFormat="1" x14ac:dyDescent="0.3">
      <c r="A211" s="81"/>
    </row>
    <row r="212" spans="1:1" s="82" customFormat="1" x14ac:dyDescent="0.3">
      <c r="A212" s="81"/>
    </row>
    <row r="213" spans="1:1" s="82" customFormat="1" x14ac:dyDescent="0.3">
      <c r="A213" s="81"/>
    </row>
    <row r="214" spans="1:1" s="82" customFormat="1" x14ac:dyDescent="0.3">
      <c r="A214" s="81"/>
    </row>
    <row r="215" spans="1:1" s="82" customFormat="1" x14ac:dyDescent="0.3">
      <c r="A215" s="81"/>
    </row>
    <row r="216" spans="1:1" s="82" customFormat="1" x14ac:dyDescent="0.3">
      <c r="A216" s="81"/>
    </row>
    <row r="217" spans="1:1" s="82" customFormat="1" x14ac:dyDescent="0.3">
      <c r="A217" s="81"/>
    </row>
    <row r="218" spans="1:1" s="82" customFormat="1" x14ac:dyDescent="0.3">
      <c r="A218" s="81"/>
    </row>
    <row r="219" spans="1:1" s="82" customFormat="1" x14ac:dyDescent="0.3">
      <c r="A219" s="81"/>
    </row>
    <row r="220" spans="1:1" s="82" customFormat="1" x14ac:dyDescent="0.3">
      <c r="A220" s="81"/>
    </row>
    <row r="221" spans="1:1" s="82" customFormat="1" x14ac:dyDescent="0.3">
      <c r="A221" s="81"/>
    </row>
    <row r="222" spans="1:1" s="82" customFormat="1" x14ac:dyDescent="0.3">
      <c r="A222" s="81"/>
    </row>
    <row r="223" spans="1:1" s="82" customFormat="1" x14ac:dyDescent="0.3">
      <c r="A223" s="81"/>
    </row>
    <row r="224" spans="1:1" s="82" customFormat="1" x14ac:dyDescent="0.3">
      <c r="A224" s="81"/>
    </row>
    <row r="225" spans="1:1" s="82" customFormat="1" x14ac:dyDescent="0.3">
      <c r="A225" s="81"/>
    </row>
    <row r="226" spans="1:1" s="82" customFormat="1" x14ac:dyDescent="0.3">
      <c r="A226" s="81"/>
    </row>
    <row r="227" spans="1:1" s="82" customFormat="1" x14ac:dyDescent="0.3">
      <c r="A227" s="81"/>
    </row>
    <row r="228" spans="1:1" s="82" customFormat="1" x14ac:dyDescent="0.3">
      <c r="A228" s="81"/>
    </row>
    <row r="229" spans="1:1" s="82" customFormat="1" x14ac:dyDescent="0.3">
      <c r="A229" s="81"/>
    </row>
    <row r="230" spans="1:1" s="82" customFormat="1" x14ac:dyDescent="0.3">
      <c r="A230" s="81"/>
    </row>
    <row r="231" spans="1:1" s="82" customFormat="1" x14ac:dyDescent="0.3">
      <c r="A231" s="81"/>
    </row>
    <row r="232" spans="1:1" s="82" customFormat="1" x14ac:dyDescent="0.3">
      <c r="A232" s="81"/>
    </row>
    <row r="233" spans="1:1" s="82" customFormat="1" x14ac:dyDescent="0.3">
      <c r="A233" s="81"/>
    </row>
    <row r="234" spans="1:1" s="82" customFormat="1" x14ac:dyDescent="0.3">
      <c r="A234" s="81"/>
    </row>
    <row r="235" spans="1:1" s="82" customFormat="1" x14ac:dyDescent="0.3">
      <c r="A235" s="81"/>
    </row>
    <row r="236" spans="1:1" s="82" customFormat="1" x14ac:dyDescent="0.3">
      <c r="A236" s="81"/>
    </row>
    <row r="237" spans="1:1" s="82" customFormat="1" x14ac:dyDescent="0.3">
      <c r="A237" s="81"/>
    </row>
    <row r="238" spans="1:1" s="82" customFormat="1" x14ac:dyDescent="0.3">
      <c r="A238" s="81"/>
    </row>
    <row r="239" spans="1:1" s="82" customFormat="1" x14ac:dyDescent="0.3">
      <c r="A239" s="81"/>
    </row>
    <row r="240" spans="1:1" s="82" customFormat="1" x14ac:dyDescent="0.3">
      <c r="A240" s="81"/>
    </row>
    <row r="241" spans="1:1" s="82" customFormat="1" x14ac:dyDescent="0.3">
      <c r="A241" s="81"/>
    </row>
    <row r="242" spans="1:1" s="82" customFormat="1" x14ac:dyDescent="0.3">
      <c r="A242" s="81"/>
    </row>
    <row r="243" spans="1:1" s="82" customFormat="1" x14ac:dyDescent="0.3">
      <c r="A243" s="81"/>
    </row>
    <row r="244" spans="1:1" s="82" customFormat="1" x14ac:dyDescent="0.3">
      <c r="A244" s="81"/>
    </row>
    <row r="245" spans="1:1" s="82" customFormat="1" x14ac:dyDescent="0.3">
      <c r="A245" s="81"/>
    </row>
    <row r="246" spans="1:1" s="82" customFormat="1" x14ac:dyDescent="0.3">
      <c r="A246" s="81"/>
    </row>
    <row r="247" spans="1:1" s="82" customFormat="1" x14ac:dyDescent="0.3">
      <c r="A247" s="81"/>
    </row>
    <row r="248" spans="1:1" s="82" customFormat="1" x14ac:dyDescent="0.3">
      <c r="A248" s="81"/>
    </row>
    <row r="249" spans="1:1" s="82" customFormat="1" x14ac:dyDescent="0.3">
      <c r="A249" s="81"/>
    </row>
    <row r="250" spans="1:1" s="82" customFormat="1" x14ac:dyDescent="0.3">
      <c r="A250" s="81"/>
    </row>
    <row r="251" spans="1:1" s="82" customFormat="1" x14ac:dyDescent="0.3">
      <c r="A251" s="81"/>
    </row>
    <row r="252" spans="1:1" s="82" customFormat="1" x14ac:dyDescent="0.3">
      <c r="A252" s="81"/>
    </row>
    <row r="253" spans="1:1" s="82" customFormat="1" x14ac:dyDescent="0.3">
      <c r="A253" s="81"/>
    </row>
    <row r="254" spans="1:1" s="82" customFormat="1" x14ac:dyDescent="0.3">
      <c r="A254" s="81"/>
    </row>
    <row r="255" spans="1:1" s="82" customFormat="1" x14ac:dyDescent="0.3">
      <c r="A255" s="81"/>
    </row>
    <row r="256" spans="1:1" s="82" customFormat="1" x14ac:dyDescent="0.3">
      <c r="A256" s="81"/>
    </row>
    <row r="257" spans="1:1" s="82" customFormat="1" x14ac:dyDescent="0.3">
      <c r="A257" s="81"/>
    </row>
    <row r="258" spans="1:1" s="82" customFormat="1" x14ac:dyDescent="0.3">
      <c r="A258" s="81"/>
    </row>
    <row r="259" spans="1:1" s="82" customFormat="1" x14ac:dyDescent="0.3">
      <c r="A259" s="81"/>
    </row>
    <row r="260" spans="1:1" s="82" customFormat="1" x14ac:dyDescent="0.3">
      <c r="A260" s="81"/>
    </row>
    <row r="261" spans="1:1" s="82" customFormat="1" x14ac:dyDescent="0.3">
      <c r="A261" s="81"/>
    </row>
    <row r="262" spans="1:1" s="82" customFormat="1" x14ac:dyDescent="0.3">
      <c r="A262" s="81"/>
    </row>
    <row r="263" spans="1:1" s="82" customFormat="1" x14ac:dyDescent="0.3">
      <c r="A263" s="81"/>
    </row>
    <row r="264" spans="1:1" s="82" customFormat="1" x14ac:dyDescent="0.3">
      <c r="A264" s="81"/>
    </row>
    <row r="265" spans="1:1" s="82" customFormat="1" x14ac:dyDescent="0.3">
      <c r="A265" s="81"/>
    </row>
    <row r="266" spans="1:1" s="82" customFormat="1" x14ac:dyDescent="0.3">
      <c r="A266" s="81"/>
    </row>
    <row r="267" spans="1:1" s="82" customFormat="1" x14ac:dyDescent="0.3">
      <c r="A267" s="81"/>
    </row>
    <row r="268" spans="1:1" s="82" customFormat="1" x14ac:dyDescent="0.3">
      <c r="A268" s="81"/>
    </row>
    <row r="269" spans="1:1" s="82" customFormat="1" x14ac:dyDescent="0.3">
      <c r="A269" s="81"/>
    </row>
    <row r="270" spans="1:1" s="82" customFormat="1" x14ac:dyDescent="0.3">
      <c r="A270" s="81"/>
    </row>
    <row r="271" spans="1:1" s="82" customFormat="1" x14ac:dyDescent="0.3">
      <c r="A271" s="81"/>
    </row>
    <row r="272" spans="1:1" s="82" customFormat="1" x14ac:dyDescent="0.3">
      <c r="A272" s="81"/>
    </row>
    <row r="273" spans="1:1" s="82" customFormat="1" x14ac:dyDescent="0.3">
      <c r="A273" s="81"/>
    </row>
    <row r="274" spans="1:1" s="82" customFormat="1" x14ac:dyDescent="0.3">
      <c r="A274" s="81"/>
    </row>
    <row r="275" spans="1:1" s="82" customFormat="1" x14ac:dyDescent="0.3">
      <c r="A275" s="81"/>
    </row>
    <row r="276" spans="1:1" s="82" customFormat="1" x14ac:dyDescent="0.3">
      <c r="A276" s="81"/>
    </row>
    <row r="277" spans="1:1" s="82" customFormat="1" x14ac:dyDescent="0.3">
      <c r="A277" s="81"/>
    </row>
    <row r="278" spans="1:1" s="82" customFormat="1" x14ac:dyDescent="0.3">
      <c r="A278" s="81"/>
    </row>
    <row r="279" spans="1:1" s="82" customFormat="1" x14ac:dyDescent="0.3">
      <c r="A279" s="81"/>
    </row>
    <row r="280" spans="1:1" s="82" customFormat="1" x14ac:dyDescent="0.3">
      <c r="A280" s="81"/>
    </row>
    <row r="281" spans="1:1" s="82" customFormat="1" x14ac:dyDescent="0.3">
      <c r="A281" s="81"/>
    </row>
    <row r="282" spans="1:1" s="82" customFormat="1" x14ac:dyDescent="0.3">
      <c r="A282" s="81"/>
    </row>
    <row r="283" spans="1:1" s="82" customFormat="1" x14ac:dyDescent="0.3">
      <c r="A283" s="81"/>
    </row>
    <row r="284" spans="1:1" s="82" customFormat="1" x14ac:dyDescent="0.3">
      <c r="A284" s="81"/>
    </row>
    <row r="285" spans="1:1" s="82" customFormat="1" x14ac:dyDescent="0.3">
      <c r="A285" s="81"/>
    </row>
    <row r="286" spans="1:1" s="82" customFormat="1" x14ac:dyDescent="0.3">
      <c r="A286" s="81"/>
    </row>
    <row r="287" spans="1:1" s="82" customFormat="1" x14ac:dyDescent="0.3">
      <c r="A287" s="81"/>
    </row>
    <row r="288" spans="1:1" s="82" customFormat="1" x14ac:dyDescent="0.3">
      <c r="A288" s="81"/>
    </row>
    <row r="289" spans="1:1" s="82" customFormat="1" x14ac:dyDescent="0.3">
      <c r="A289" s="81"/>
    </row>
    <row r="290" spans="1:1" s="82" customFormat="1" x14ac:dyDescent="0.3">
      <c r="A290" s="81"/>
    </row>
    <row r="291" spans="1:1" s="82" customFormat="1" x14ac:dyDescent="0.3">
      <c r="A291" s="81"/>
    </row>
    <row r="292" spans="1:1" s="82" customFormat="1" x14ac:dyDescent="0.3">
      <c r="A292" s="81"/>
    </row>
    <row r="293" spans="1:1" s="82" customFormat="1" x14ac:dyDescent="0.3">
      <c r="A293" s="81"/>
    </row>
    <row r="294" spans="1:1" s="82" customFormat="1" x14ac:dyDescent="0.3">
      <c r="A294" s="81"/>
    </row>
    <row r="295" spans="1:1" s="82" customFormat="1" x14ac:dyDescent="0.3">
      <c r="A295" s="81"/>
    </row>
    <row r="296" spans="1:1" s="82" customFormat="1" x14ac:dyDescent="0.3">
      <c r="A296" s="81"/>
    </row>
    <row r="297" spans="1:1" s="82" customFormat="1" x14ac:dyDescent="0.3">
      <c r="A297" s="81"/>
    </row>
    <row r="298" spans="1:1" s="82" customFormat="1" x14ac:dyDescent="0.3">
      <c r="A298" s="81"/>
    </row>
    <row r="299" spans="1:1" s="82" customFormat="1" x14ac:dyDescent="0.3">
      <c r="A299" s="81"/>
    </row>
    <row r="300" spans="1:1" s="82" customFormat="1" x14ac:dyDescent="0.3">
      <c r="A300" s="81"/>
    </row>
    <row r="301" spans="1:1" s="82" customFormat="1" x14ac:dyDescent="0.3">
      <c r="A301" s="81"/>
    </row>
    <row r="302" spans="1:1" s="82" customFormat="1" x14ac:dyDescent="0.3">
      <c r="A302" s="81"/>
    </row>
    <row r="303" spans="1:1" s="82" customFormat="1" x14ac:dyDescent="0.3">
      <c r="A303" s="81"/>
    </row>
    <row r="304" spans="1:1" s="82" customFormat="1" x14ac:dyDescent="0.3">
      <c r="A304" s="81"/>
    </row>
    <row r="305" spans="1:1" s="82" customFormat="1" x14ac:dyDescent="0.3">
      <c r="A305" s="81"/>
    </row>
    <row r="306" spans="1:1" s="82" customFormat="1" x14ac:dyDescent="0.3">
      <c r="A306" s="81"/>
    </row>
    <row r="307" spans="1:1" s="82" customFormat="1" x14ac:dyDescent="0.3">
      <c r="A307" s="81"/>
    </row>
    <row r="308" spans="1:1" s="82" customFormat="1" x14ac:dyDescent="0.3">
      <c r="A308" s="81"/>
    </row>
    <row r="309" spans="1:1" s="82" customFormat="1" x14ac:dyDescent="0.3">
      <c r="A309" s="81"/>
    </row>
    <row r="310" spans="1:1" s="82" customFormat="1" x14ac:dyDescent="0.3">
      <c r="A310" s="81"/>
    </row>
    <row r="311" spans="1:1" s="82" customFormat="1" x14ac:dyDescent="0.3">
      <c r="A311" s="81"/>
    </row>
    <row r="312" spans="1:1" s="82" customFormat="1" x14ac:dyDescent="0.3">
      <c r="A312" s="81"/>
    </row>
    <row r="313" spans="1:1" s="82" customFormat="1" x14ac:dyDescent="0.3">
      <c r="A313" s="81"/>
    </row>
    <row r="314" spans="1:1" s="82" customFormat="1" x14ac:dyDescent="0.3">
      <c r="A314" s="81"/>
    </row>
    <row r="315" spans="1:1" s="82" customFormat="1" x14ac:dyDescent="0.3">
      <c r="A315" s="81"/>
    </row>
    <row r="316" spans="1:1" s="82" customFormat="1" x14ac:dyDescent="0.3">
      <c r="A316" s="81"/>
    </row>
    <row r="317" spans="1:1" s="82" customFormat="1" x14ac:dyDescent="0.3">
      <c r="A317" s="81"/>
    </row>
    <row r="318" spans="1:1" s="82" customFormat="1" x14ac:dyDescent="0.3">
      <c r="A318" s="81"/>
    </row>
    <row r="319" spans="1:1" s="82" customFormat="1" x14ac:dyDescent="0.3">
      <c r="A319" s="81"/>
    </row>
    <row r="320" spans="1:1" s="82" customFormat="1" x14ac:dyDescent="0.3">
      <c r="A320" s="81"/>
    </row>
    <row r="321" spans="1:1" s="82" customFormat="1" x14ac:dyDescent="0.3">
      <c r="A321" s="81"/>
    </row>
    <row r="322" spans="1:1" s="82" customFormat="1" x14ac:dyDescent="0.3">
      <c r="A322" s="81"/>
    </row>
    <row r="323" spans="1:1" s="82" customFormat="1" x14ac:dyDescent="0.3">
      <c r="A323" s="81"/>
    </row>
    <row r="324" spans="1:1" s="82" customFormat="1" x14ac:dyDescent="0.3">
      <c r="A324" s="81"/>
    </row>
    <row r="325" spans="1:1" s="82" customFormat="1" x14ac:dyDescent="0.3">
      <c r="A325" s="81"/>
    </row>
    <row r="326" spans="1:1" s="82" customFormat="1" x14ac:dyDescent="0.3">
      <c r="A326" s="81"/>
    </row>
    <row r="327" spans="1:1" s="82" customFormat="1" x14ac:dyDescent="0.3">
      <c r="A327" s="81"/>
    </row>
    <row r="328" spans="1:1" s="82" customFormat="1" x14ac:dyDescent="0.3">
      <c r="A328" s="81"/>
    </row>
    <row r="329" spans="1:1" s="82" customFormat="1" x14ac:dyDescent="0.3">
      <c r="A329" s="81"/>
    </row>
    <row r="330" spans="1:1" s="82" customFormat="1" x14ac:dyDescent="0.3">
      <c r="A330" s="81"/>
    </row>
    <row r="331" spans="1:1" s="82" customFormat="1" x14ac:dyDescent="0.3">
      <c r="A331" s="81"/>
    </row>
    <row r="332" spans="1:1" s="82" customFormat="1" x14ac:dyDescent="0.3">
      <c r="A332" s="81"/>
    </row>
    <row r="333" spans="1:1" s="82" customFormat="1" x14ac:dyDescent="0.3">
      <c r="A333" s="81"/>
    </row>
    <row r="334" spans="1:1" s="82" customFormat="1" x14ac:dyDescent="0.3">
      <c r="A334" s="81"/>
    </row>
    <row r="335" spans="1:1" s="82" customFormat="1" x14ac:dyDescent="0.3">
      <c r="A335" s="81"/>
    </row>
    <row r="336" spans="1:1" s="82" customFormat="1" x14ac:dyDescent="0.3">
      <c r="A336" s="81"/>
    </row>
    <row r="337" spans="1:1" s="82" customFormat="1" x14ac:dyDescent="0.3">
      <c r="A337" s="81"/>
    </row>
    <row r="338" spans="1:1" s="82" customFormat="1" x14ac:dyDescent="0.3">
      <c r="A338" s="81"/>
    </row>
    <row r="339" spans="1:1" s="82" customFormat="1" x14ac:dyDescent="0.3">
      <c r="A339" s="81"/>
    </row>
    <row r="340" spans="1:1" s="82" customFormat="1" x14ac:dyDescent="0.3">
      <c r="A340" s="81"/>
    </row>
    <row r="341" spans="1:1" s="82" customFormat="1" x14ac:dyDescent="0.3">
      <c r="A341" s="81"/>
    </row>
    <row r="342" spans="1:1" s="82" customFormat="1" x14ac:dyDescent="0.3">
      <c r="A342" s="81"/>
    </row>
    <row r="343" spans="1:1" s="82" customFormat="1" x14ac:dyDescent="0.3">
      <c r="A343" s="81"/>
    </row>
    <row r="344" spans="1:1" s="82" customFormat="1" x14ac:dyDescent="0.3">
      <c r="A344" s="81"/>
    </row>
    <row r="345" spans="1:1" s="82" customFormat="1" x14ac:dyDescent="0.3">
      <c r="A345" s="81"/>
    </row>
    <row r="346" spans="1:1" s="82" customFormat="1" x14ac:dyDescent="0.3">
      <c r="A346" s="81"/>
    </row>
    <row r="347" spans="1:1" s="82" customFormat="1" x14ac:dyDescent="0.3">
      <c r="A347" s="81"/>
    </row>
    <row r="348" spans="1:1" s="82" customFormat="1" x14ac:dyDescent="0.3">
      <c r="A348" s="81"/>
    </row>
    <row r="349" spans="1:1" s="82" customFormat="1" x14ac:dyDescent="0.3">
      <c r="A349" s="81"/>
    </row>
    <row r="350" spans="1:1" s="82" customFormat="1" x14ac:dyDescent="0.3">
      <c r="A350" s="81"/>
    </row>
    <row r="351" spans="1:1" s="82" customFormat="1" x14ac:dyDescent="0.3">
      <c r="A351" s="81"/>
    </row>
    <row r="352" spans="1:1" s="82" customFormat="1" x14ac:dyDescent="0.3">
      <c r="A352" s="81"/>
    </row>
    <row r="353" spans="1:1" s="82" customFormat="1" x14ac:dyDescent="0.3">
      <c r="A353" s="81"/>
    </row>
    <row r="354" spans="1:1" s="82" customFormat="1" x14ac:dyDescent="0.3">
      <c r="A354" s="81"/>
    </row>
    <row r="355" spans="1:1" s="82" customFormat="1" x14ac:dyDescent="0.3">
      <c r="A355" s="81"/>
    </row>
    <row r="356" spans="1:1" s="82" customFormat="1" x14ac:dyDescent="0.3">
      <c r="A356" s="81"/>
    </row>
    <row r="357" spans="1:1" s="82" customFormat="1" x14ac:dyDescent="0.3">
      <c r="A357" s="81"/>
    </row>
    <row r="358" spans="1:1" s="82" customFormat="1" x14ac:dyDescent="0.3">
      <c r="A358" s="81"/>
    </row>
    <row r="359" spans="1:1" s="82" customFormat="1" x14ac:dyDescent="0.3">
      <c r="A359" s="81"/>
    </row>
    <row r="360" spans="1:1" s="82" customFormat="1" x14ac:dyDescent="0.3">
      <c r="A360" s="81"/>
    </row>
    <row r="361" spans="1:1" s="82" customFormat="1" x14ac:dyDescent="0.3">
      <c r="A361" s="81"/>
    </row>
    <row r="362" spans="1:1" s="82" customFormat="1" x14ac:dyDescent="0.3">
      <c r="A362" s="81"/>
    </row>
    <row r="363" spans="1:1" s="82" customFormat="1" x14ac:dyDescent="0.3">
      <c r="A363" s="81"/>
    </row>
    <row r="364" spans="1:1" s="82" customFormat="1" x14ac:dyDescent="0.3">
      <c r="A364" s="81"/>
    </row>
    <row r="365" spans="1:1" s="82" customFormat="1" x14ac:dyDescent="0.3">
      <c r="A365" s="81"/>
    </row>
    <row r="366" spans="1:1" s="82" customFormat="1" x14ac:dyDescent="0.3">
      <c r="A366" s="81"/>
    </row>
    <row r="367" spans="1:1" s="82" customFormat="1" x14ac:dyDescent="0.3">
      <c r="A367" s="81"/>
    </row>
    <row r="368" spans="1:1" s="82" customFormat="1" x14ac:dyDescent="0.3">
      <c r="A368" s="81"/>
    </row>
    <row r="369" spans="1:1" s="82" customFormat="1" x14ac:dyDescent="0.3">
      <c r="A369" s="81"/>
    </row>
    <row r="370" spans="1:1" s="82" customFormat="1" x14ac:dyDescent="0.3">
      <c r="A370" s="81"/>
    </row>
    <row r="371" spans="1:1" s="82" customFormat="1" x14ac:dyDescent="0.3">
      <c r="A371" s="81"/>
    </row>
    <row r="372" spans="1:1" s="82" customFormat="1" x14ac:dyDescent="0.3">
      <c r="A372" s="81"/>
    </row>
    <row r="373" spans="1:1" s="82" customFormat="1" x14ac:dyDescent="0.3">
      <c r="A373" s="81"/>
    </row>
    <row r="374" spans="1:1" s="82" customFormat="1" x14ac:dyDescent="0.3">
      <c r="A374" s="81"/>
    </row>
    <row r="375" spans="1:1" s="82" customFormat="1" x14ac:dyDescent="0.3">
      <c r="A375" s="81"/>
    </row>
    <row r="376" spans="1:1" s="82" customFormat="1" x14ac:dyDescent="0.3">
      <c r="A376" s="81"/>
    </row>
    <row r="377" spans="1:1" s="82" customFormat="1" x14ac:dyDescent="0.3">
      <c r="A377" s="81"/>
    </row>
    <row r="378" spans="1:1" s="82" customFormat="1" x14ac:dyDescent="0.3">
      <c r="A378" s="81"/>
    </row>
    <row r="379" spans="1:1" s="82" customFormat="1" x14ac:dyDescent="0.3">
      <c r="A379" s="81"/>
    </row>
    <row r="380" spans="1:1" s="82" customFormat="1" x14ac:dyDescent="0.3">
      <c r="A380" s="81"/>
    </row>
    <row r="381" spans="1:1" s="82" customFormat="1" x14ac:dyDescent="0.3">
      <c r="A381" s="81"/>
    </row>
    <row r="382" spans="1:1" s="82" customFormat="1" x14ac:dyDescent="0.3">
      <c r="A382" s="81"/>
    </row>
    <row r="383" spans="1:1" s="82" customFormat="1" x14ac:dyDescent="0.3">
      <c r="A383" s="81"/>
    </row>
    <row r="384" spans="1:1" s="82" customFormat="1" x14ac:dyDescent="0.3">
      <c r="A384" s="81"/>
    </row>
    <row r="385" spans="1:1" s="82" customFormat="1" x14ac:dyDescent="0.3">
      <c r="A385" s="81"/>
    </row>
  </sheetData>
  <mergeCells count="2">
    <mergeCell ref="B6:E6"/>
    <mergeCell ref="B9:E9"/>
  </mergeCells>
  <pageMargins left="0.51181102362204722" right="0.51181102362204722" top="0.55118110236220474" bottom="0.55118110236220474" header="0.31496062992125984" footer="0.31496062992125984"/>
  <pageSetup paperSize="9" scale="92" fitToHeight="0" orientation="portrait" r:id="rId1"/>
  <rowBreaks count="2" manualBreakCount="2">
    <brk id="45" max="16383" man="1"/>
    <brk id="81" max="4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O385"/>
  <sheetViews>
    <sheetView showGridLines="0" view="pageBreakPreview" zoomScale="175" zoomScaleNormal="150" zoomScaleSheetLayoutView="175" workbookViewId="0">
      <selection activeCell="B9" sqref="B9:E9"/>
    </sheetView>
  </sheetViews>
  <sheetFormatPr baseColWidth="10" defaultColWidth="11.453125" defaultRowHeight="13" x14ac:dyDescent="0.3"/>
  <cols>
    <col min="1" max="1" width="55.7265625" style="93" bestFit="1" customWidth="1"/>
    <col min="2" max="5" width="11.453125" style="94" customWidth="1"/>
    <col min="6" max="197" width="11.453125" style="82"/>
    <col min="198" max="16384" width="11.453125" style="94"/>
  </cols>
  <sheetData>
    <row r="1" spans="1:5" s="82" customFormat="1" ht="15" customHeight="1" x14ac:dyDescent="0.3">
      <c r="A1" s="81"/>
    </row>
    <row r="2" spans="1:5" s="82" customFormat="1" ht="15" customHeight="1" x14ac:dyDescent="0.5">
      <c r="B2" s="83"/>
    </row>
    <row r="3" spans="1:5" s="82" customFormat="1" ht="15" customHeight="1" x14ac:dyDescent="0.3">
      <c r="B3" s="81"/>
    </row>
    <row r="4" spans="1:5" s="82" customFormat="1" ht="15" customHeight="1" x14ac:dyDescent="0.3">
      <c r="B4" s="81"/>
    </row>
    <row r="5" spans="1:5" s="86" customFormat="1" ht="20.149999999999999" customHeight="1" x14ac:dyDescent="0.3">
      <c r="B5" s="87" t="s">
        <v>331</v>
      </c>
    </row>
    <row r="6" spans="1:5" s="86" customFormat="1" ht="70" customHeight="1" x14ac:dyDescent="0.3">
      <c r="B6" s="170" t="s">
        <v>218</v>
      </c>
      <c r="C6" s="170"/>
      <c r="D6" s="170"/>
      <c r="E6" s="170"/>
    </row>
    <row r="7" spans="1:5" s="82" customFormat="1" ht="21" x14ac:dyDescent="0.3">
      <c r="A7" s="98" t="s">
        <v>329</v>
      </c>
    </row>
    <row r="8" spans="1:5" s="82" customFormat="1" ht="12" customHeight="1" x14ac:dyDescent="0.3">
      <c r="A8" s="89"/>
    </row>
    <row r="9" spans="1:5" s="82" customFormat="1" ht="30" customHeight="1" x14ac:dyDescent="0.3">
      <c r="A9" s="99"/>
      <c r="B9" s="171" t="s">
        <v>332</v>
      </c>
      <c r="C9" s="171"/>
      <c r="D9" s="171"/>
      <c r="E9" s="171"/>
    </row>
    <row r="10" spans="1:5" s="82" customFormat="1" ht="20.149999999999999" customHeight="1" x14ac:dyDescent="0.3">
      <c r="A10" s="105"/>
      <c r="B10" s="46">
        <v>2018</v>
      </c>
      <c r="C10" s="46">
        <v>2019</v>
      </c>
      <c r="D10" s="46">
        <v>2020</v>
      </c>
      <c r="E10" s="47">
        <v>2021</v>
      </c>
    </row>
    <row r="11" spans="1:5" s="82" customFormat="1" x14ac:dyDescent="0.3">
      <c r="A11" s="90" t="s">
        <v>224</v>
      </c>
      <c r="B11" s="91"/>
      <c r="C11" s="91"/>
      <c r="D11" s="91"/>
      <c r="E11" s="92"/>
    </row>
    <row r="12" spans="1:5" s="82" customFormat="1" x14ac:dyDescent="0.3">
      <c r="A12" s="100" t="s">
        <v>225</v>
      </c>
      <c r="B12" s="101">
        <v>0.2</v>
      </c>
      <c r="C12" s="101">
        <v>0.16</v>
      </c>
      <c r="D12" s="101">
        <v>0.17886178861788599</v>
      </c>
      <c r="E12" s="102">
        <v>0.16666666666666699</v>
      </c>
    </row>
    <row r="13" spans="1:5" s="82" customFormat="1" x14ac:dyDescent="0.3">
      <c r="A13" s="100" t="s">
        <v>226</v>
      </c>
      <c r="B13" s="101">
        <v>0.14285714285714299</v>
      </c>
      <c r="C13" s="101">
        <v>0.148148148148148</v>
      </c>
      <c r="D13" s="101"/>
      <c r="E13" s="102" t="s">
        <v>227</v>
      </c>
    </row>
    <row r="14" spans="1:5" s="82" customFormat="1" x14ac:dyDescent="0.3">
      <c r="A14" s="100" t="s">
        <v>228</v>
      </c>
      <c r="B14" s="101"/>
      <c r="C14" s="101">
        <v>0</v>
      </c>
      <c r="D14" s="101">
        <v>0</v>
      </c>
      <c r="E14" s="102">
        <v>0.116666666666667</v>
      </c>
    </row>
    <row r="15" spans="1:5" s="82" customFormat="1" x14ac:dyDescent="0.3">
      <c r="A15" s="100" t="s">
        <v>229</v>
      </c>
      <c r="B15" s="101">
        <v>0.120481927710843</v>
      </c>
      <c r="C15" s="101">
        <v>8.4507042253521097E-2</v>
      </c>
      <c r="D15" s="101">
        <v>0.128205128205128</v>
      </c>
      <c r="E15" s="102">
        <v>0</v>
      </c>
    </row>
    <row r="16" spans="1:5" s="82" customFormat="1" x14ac:dyDescent="0.3">
      <c r="A16" s="90" t="s">
        <v>231</v>
      </c>
      <c r="B16" s="91"/>
      <c r="C16" s="91"/>
      <c r="D16" s="91"/>
      <c r="E16" s="92" t="s">
        <v>227</v>
      </c>
    </row>
    <row r="17" spans="1:5" s="82" customFormat="1" x14ac:dyDescent="0.3">
      <c r="A17" s="100" t="s">
        <v>232</v>
      </c>
      <c r="B17" s="101">
        <v>9.8039215686274495E-2</v>
      </c>
      <c r="C17" s="101">
        <v>0.20689655172413801</v>
      </c>
      <c r="D17" s="101">
        <v>0.32432432432432401</v>
      </c>
      <c r="E17" s="102">
        <v>0.21538461538461501</v>
      </c>
    </row>
    <row r="18" spans="1:5" s="82" customFormat="1" x14ac:dyDescent="0.3">
      <c r="A18" s="100" t="s">
        <v>233</v>
      </c>
      <c r="B18" s="101"/>
      <c r="C18" s="101"/>
      <c r="D18" s="101"/>
      <c r="E18" s="102">
        <v>0</v>
      </c>
    </row>
    <row r="19" spans="1:5" s="82" customFormat="1" x14ac:dyDescent="0.3">
      <c r="A19" s="100" t="s">
        <v>234</v>
      </c>
      <c r="B19" s="101">
        <v>0</v>
      </c>
      <c r="C19" s="101">
        <v>0.12903225806451599</v>
      </c>
      <c r="D19" s="101">
        <v>4.5454545454545497E-2</v>
      </c>
      <c r="E19" s="102">
        <v>0.2</v>
      </c>
    </row>
    <row r="20" spans="1:5" s="82" customFormat="1" x14ac:dyDescent="0.3">
      <c r="A20" s="100" t="s">
        <v>235</v>
      </c>
      <c r="B20" s="101">
        <v>0</v>
      </c>
      <c r="C20" s="101">
        <v>0</v>
      </c>
      <c r="D20" s="101">
        <v>0</v>
      </c>
      <c r="E20" s="102">
        <v>0</v>
      </c>
    </row>
    <row r="21" spans="1:5" s="82" customFormat="1" x14ac:dyDescent="0.3">
      <c r="A21" s="90" t="s">
        <v>236</v>
      </c>
      <c r="B21" s="91"/>
      <c r="C21" s="91"/>
      <c r="D21" s="91"/>
      <c r="E21" s="92" t="s">
        <v>227</v>
      </c>
    </row>
    <row r="22" spans="1:5" s="82" customFormat="1" x14ac:dyDescent="0.3">
      <c r="A22" s="100" t="s">
        <v>237</v>
      </c>
      <c r="B22" s="101">
        <v>0.12121212121212099</v>
      </c>
      <c r="C22" s="101">
        <v>6.4516129032258104E-2</v>
      </c>
      <c r="D22" s="101">
        <v>0.19642857142857101</v>
      </c>
      <c r="E22" s="102">
        <v>0.15686274509803899</v>
      </c>
    </row>
    <row r="23" spans="1:5" s="82" customFormat="1" x14ac:dyDescent="0.3">
      <c r="A23" s="100" t="s">
        <v>238</v>
      </c>
      <c r="B23" s="101">
        <v>0.21212121212121199</v>
      </c>
      <c r="C23" s="101">
        <v>0.27536231884057999</v>
      </c>
      <c r="D23" s="101">
        <v>0.35789473684210499</v>
      </c>
      <c r="E23" s="102">
        <v>0.21698113207547201</v>
      </c>
    </row>
    <row r="24" spans="1:5" s="82" customFormat="1" x14ac:dyDescent="0.3">
      <c r="A24" s="100" t="s">
        <v>239</v>
      </c>
      <c r="B24" s="101">
        <v>0.22368421052631601</v>
      </c>
      <c r="C24" s="101">
        <v>0.28089887640449401</v>
      </c>
      <c r="D24" s="101">
        <v>0.216</v>
      </c>
      <c r="E24" s="102">
        <v>0.189873417721519</v>
      </c>
    </row>
    <row r="25" spans="1:5" s="82" customFormat="1" x14ac:dyDescent="0.3">
      <c r="A25" s="100" t="s">
        <v>240</v>
      </c>
      <c r="B25" s="101">
        <v>0.32786885245901598</v>
      </c>
      <c r="C25" s="101">
        <v>0.16393442622950799</v>
      </c>
      <c r="D25" s="101">
        <v>0.28089887640449401</v>
      </c>
      <c r="E25" s="102">
        <v>0.20212765957446799</v>
      </c>
    </row>
    <row r="26" spans="1:5" s="82" customFormat="1" x14ac:dyDescent="0.3">
      <c r="A26" s="100" t="s">
        <v>241</v>
      </c>
      <c r="B26" s="101">
        <v>0.220588235294118</v>
      </c>
      <c r="C26" s="101">
        <v>0.217741935483871</v>
      </c>
      <c r="D26" s="101">
        <v>0.168831168831169</v>
      </c>
      <c r="E26" s="102">
        <v>0.162162162162162</v>
      </c>
    </row>
    <row r="27" spans="1:5" s="82" customFormat="1" x14ac:dyDescent="0.3">
      <c r="A27" s="100" t="s">
        <v>242</v>
      </c>
      <c r="B27" s="101">
        <v>0.14285714285714299</v>
      </c>
      <c r="C27" s="101">
        <v>8.3333333333333301E-2</v>
      </c>
      <c r="D27" s="101">
        <v>0.230769230769231</v>
      </c>
      <c r="E27" s="102">
        <v>0.25</v>
      </c>
    </row>
    <row r="28" spans="1:5" s="82" customFormat="1" x14ac:dyDescent="0.3">
      <c r="A28" s="100" t="s">
        <v>243</v>
      </c>
      <c r="B28" s="103"/>
      <c r="C28" s="101">
        <v>0.29166666666666702</v>
      </c>
      <c r="D28" s="101"/>
      <c r="E28" s="102" t="s">
        <v>227</v>
      </c>
    </row>
    <row r="29" spans="1:5" s="82" customFormat="1" x14ac:dyDescent="0.3">
      <c r="A29" s="100" t="s">
        <v>244</v>
      </c>
      <c r="B29" s="103"/>
      <c r="C29" s="101">
        <v>0.25</v>
      </c>
      <c r="D29" s="101"/>
      <c r="E29" s="102" t="s">
        <v>227</v>
      </c>
    </row>
    <row r="30" spans="1:5" s="82" customFormat="1" x14ac:dyDescent="0.3">
      <c r="A30" s="100" t="s">
        <v>245</v>
      </c>
      <c r="B30" s="103"/>
      <c r="C30" s="101">
        <v>5.8823529411764698E-2</v>
      </c>
      <c r="D30" s="101"/>
      <c r="E30" s="102" t="s">
        <v>227</v>
      </c>
    </row>
    <row r="31" spans="1:5" s="82" customFormat="1" x14ac:dyDescent="0.3">
      <c r="A31" s="100" t="s">
        <v>246</v>
      </c>
      <c r="B31" s="103"/>
      <c r="C31" s="101">
        <v>0.105263157894737</v>
      </c>
      <c r="D31" s="101"/>
      <c r="E31" s="102" t="s">
        <v>227</v>
      </c>
    </row>
    <row r="32" spans="1:5" s="82" customFormat="1" x14ac:dyDescent="0.3">
      <c r="A32" s="100" t="s">
        <v>247</v>
      </c>
      <c r="B32" s="103"/>
      <c r="C32" s="101">
        <v>0.28571428571428598</v>
      </c>
      <c r="D32" s="101"/>
      <c r="E32" s="102" t="s">
        <v>227</v>
      </c>
    </row>
    <row r="33" spans="1:5" s="82" customFormat="1" x14ac:dyDescent="0.3">
      <c r="A33" s="100" t="s">
        <v>248</v>
      </c>
      <c r="B33" s="103"/>
      <c r="C33" s="101">
        <v>0.16129032258064499</v>
      </c>
      <c r="D33" s="101"/>
      <c r="E33" s="102" t="s">
        <v>227</v>
      </c>
    </row>
    <row r="34" spans="1:5" s="82" customFormat="1" x14ac:dyDescent="0.3">
      <c r="A34" s="100" t="s">
        <v>249</v>
      </c>
      <c r="B34" s="103"/>
      <c r="C34" s="101">
        <v>0.26086956521739102</v>
      </c>
      <c r="D34" s="101">
        <v>0.28662420382165599</v>
      </c>
      <c r="E34" s="102" t="s">
        <v>227</v>
      </c>
    </row>
    <row r="35" spans="1:5" s="82" customFormat="1" x14ac:dyDescent="0.3">
      <c r="A35" s="100" t="s">
        <v>250</v>
      </c>
      <c r="B35" s="101">
        <v>0.28571428571428598</v>
      </c>
      <c r="C35" s="101">
        <v>9.0909090909090898E-2</v>
      </c>
      <c r="D35" s="101">
        <v>0.05</v>
      </c>
      <c r="E35" s="102">
        <v>0.23414634146341501</v>
      </c>
    </row>
    <row r="36" spans="1:5" s="82" customFormat="1" x14ac:dyDescent="0.3">
      <c r="A36" s="100" t="s">
        <v>251</v>
      </c>
      <c r="B36" s="101">
        <v>0.11764705882352899</v>
      </c>
      <c r="C36" s="101">
        <v>5.8823529411764698E-2</v>
      </c>
      <c r="D36" s="101">
        <v>0.12987012987013</v>
      </c>
      <c r="E36" s="102">
        <v>0.2</v>
      </c>
    </row>
    <row r="37" spans="1:5" s="82" customFormat="1" x14ac:dyDescent="0.3">
      <c r="A37" s="100" t="s">
        <v>252</v>
      </c>
      <c r="B37" s="101">
        <v>9.3023255813953501E-2</v>
      </c>
      <c r="C37" s="101">
        <v>7.4999999999999997E-2</v>
      </c>
      <c r="D37" s="101">
        <v>0.1875</v>
      </c>
      <c r="E37" s="102">
        <v>0.26315789473684198</v>
      </c>
    </row>
    <row r="38" spans="1:5" s="82" customFormat="1" x14ac:dyDescent="0.3">
      <c r="A38" s="100" t="s">
        <v>253</v>
      </c>
      <c r="B38" s="101"/>
      <c r="C38" s="101">
        <v>0</v>
      </c>
      <c r="D38" s="101">
        <v>0.13636363636363599</v>
      </c>
      <c r="E38" s="102">
        <v>7.1428571428571397E-2</v>
      </c>
    </row>
    <row r="39" spans="1:5" s="82" customFormat="1" x14ac:dyDescent="0.3">
      <c r="A39" s="100" t="s">
        <v>254</v>
      </c>
      <c r="B39" s="101"/>
      <c r="C39" s="101">
        <v>0</v>
      </c>
      <c r="D39" s="101">
        <v>0.33333333333333298</v>
      </c>
      <c r="E39" s="102">
        <v>4.5454545454545497E-2</v>
      </c>
    </row>
    <row r="40" spans="1:5" s="82" customFormat="1" x14ac:dyDescent="0.3">
      <c r="A40" s="100" t="s">
        <v>255</v>
      </c>
      <c r="B40" s="101"/>
      <c r="C40" s="101">
        <v>0.5</v>
      </c>
      <c r="D40" s="101">
        <v>0.5</v>
      </c>
      <c r="E40" s="102">
        <v>0.28571428571428598</v>
      </c>
    </row>
    <row r="41" spans="1:5" s="82" customFormat="1" x14ac:dyDescent="0.3">
      <c r="A41" s="100" t="s">
        <v>256</v>
      </c>
      <c r="B41" s="101"/>
      <c r="C41" s="101"/>
      <c r="D41" s="101">
        <v>0.24137931034482801</v>
      </c>
      <c r="E41" s="102">
        <v>0.33333333333333298</v>
      </c>
    </row>
    <row r="42" spans="1:5" s="82" customFormat="1" ht="21" x14ac:dyDescent="0.3">
      <c r="A42" s="100" t="s">
        <v>257</v>
      </c>
      <c r="B42" s="101"/>
      <c r="C42" s="101"/>
      <c r="D42" s="101"/>
      <c r="E42" s="102">
        <v>0.14285714285714299</v>
      </c>
    </row>
    <row r="43" spans="1:5" s="82" customFormat="1" x14ac:dyDescent="0.3">
      <c r="A43" s="100" t="s">
        <v>258</v>
      </c>
      <c r="B43" s="101"/>
      <c r="C43" s="101"/>
      <c r="D43" s="101"/>
      <c r="E43" s="102">
        <v>0</v>
      </c>
    </row>
    <row r="44" spans="1:5" s="82" customFormat="1" ht="31.5" x14ac:dyDescent="0.3">
      <c r="A44" s="100" t="s">
        <v>259</v>
      </c>
      <c r="B44" s="101"/>
      <c r="C44" s="101"/>
      <c r="D44" s="101">
        <v>0</v>
      </c>
      <c r="E44" s="102">
        <v>0.4</v>
      </c>
    </row>
    <row r="45" spans="1:5" s="82" customFormat="1" ht="42" x14ac:dyDescent="0.3">
      <c r="A45" s="100" t="s">
        <v>260</v>
      </c>
      <c r="B45" s="101"/>
      <c r="C45" s="101"/>
      <c r="D45" s="101"/>
      <c r="E45" s="102">
        <v>0</v>
      </c>
    </row>
    <row r="46" spans="1:5" s="82" customFormat="1" x14ac:dyDescent="0.3">
      <c r="A46" s="90" t="s">
        <v>261</v>
      </c>
      <c r="B46" s="91"/>
      <c r="C46" s="91"/>
      <c r="D46" s="91"/>
      <c r="E46" s="92" t="s">
        <v>227</v>
      </c>
    </row>
    <row r="47" spans="1:5" s="82" customFormat="1" x14ac:dyDescent="0.3">
      <c r="A47" s="100" t="s">
        <v>262</v>
      </c>
      <c r="B47" s="101">
        <v>0</v>
      </c>
      <c r="C47" s="101">
        <v>0</v>
      </c>
      <c r="D47" s="101">
        <v>0.4</v>
      </c>
      <c r="E47" s="102">
        <v>0.14285714285714299</v>
      </c>
    </row>
    <row r="48" spans="1:5" s="82" customFormat="1" x14ac:dyDescent="0.3">
      <c r="A48" s="100" t="s">
        <v>264</v>
      </c>
      <c r="B48" s="101">
        <v>0</v>
      </c>
      <c r="C48" s="101">
        <v>0.133333333333333</v>
      </c>
      <c r="D48" s="101">
        <v>0.183673469387755</v>
      </c>
      <c r="E48" s="102">
        <v>8.1081081081081099E-2</v>
      </c>
    </row>
    <row r="49" spans="1:5" s="82" customFormat="1" x14ac:dyDescent="0.3">
      <c r="A49" s="100" t="s">
        <v>265</v>
      </c>
      <c r="B49" s="101">
        <v>4.7619047619047603E-2</v>
      </c>
      <c r="C49" s="101">
        <v>9.0909090909090898E-2</v>
      </c>
      <c r="D49" s="101">
        <v>0.19402985074626899</v>
      </c>
      <c r="E49" s="102">
        <v>9.2592592592592601E-2</v>
      </c>
    </row>
    <row r="50" spans="1:5" s="82" customFormat="1" x14ac:dyDescent="0.3">
      <c r="A50" s="100" t="s">
        <v>266</v>
      </c>
      <c r="B50" s="101">
        <v>0.12903225806451599</v>
      </c>
      <c r="C50" s="101">
        <v>0.214285714285714</v>
      </c>
      <c r="D50" s="101">
        <v>8.6956521739130405E-2</v>
      </c>
      <c r="E50" s="102">
        <v>0.11111111111111099</v>
      </c>
    </row>
    <row r="51" spans="1:5" s="82" customFormat="1" x14ac:dyDescent="0.3">
      <c r="A51" s="100" t="s">
        <v>267</v>
      </c>
      <c r="B51" s="101">
        <v>0.115384615384615</v>
      </c>
      <c r="C51" s="101">
        <v>0.08</v>
      </c>
      <c r="D51" s="101">
        <v>0.375</v>
      </c>
      <c r="E51" s="102">
        <v>0.15</v>
      </c>
    </row>
    <row r="52" spans="1:5" s="82" customFormat="1" x14ac:dyDescent="0.3">
      <c r="A52" s="100" t="s">
        <v>268</v>
      </c>
      <c r="B52" s="101">
        <v>0</v>
      </c>
      <c r="C52" s="101">
        <v>0</v>
      </c>
      <c r="D52" s="101">
        <v>0.05</v>
      </c>
      <c r="E52" s="102">
        <v>0</v>
      </c>
    </row>
    <row r="53" spans="1:5" s="82" customFormat="1" x14ac:dyDescent="0.3">
      <c r="A53" s="100" t="s">
        <v>269</v>
      </c>
      <c r="B53" s="101">
        <v>0</v>
      </c>
      <c r="C53" s="101">
        <v>0</v>
      </c>
      <c r="D53" s="101">
        <v>0.33333333333333298</v>
      </c>
      <c r="E53" s="102">
        <v>0</v>
      </c>
    </row>
    <row r="54" spans="1:5" s="82" customFormat="1" x14ac:dyDescent="0.3">
      <c r="A54" s="100" t="s">
        <v>270</v>
      </c>
      <c r="B54" s="101">
        <v>8.3333333333333301E-2</v>
      </c>
      <c r="C54" s="101">
        <v>0</v>
      </c>
      <c r="D54" s="101">
        <v>0.41666666666666702</v>
      </c>
      <c r="E54" s="102">
        <v>0</v>
      </c>
    </row>
    <row r="55" spans="1:5" s="82" customFormat="1" x14ac:dyDescent="0.3">
      <c r="A55" s="90" t="s">
        <v>271</v>
      </c>
      <c r="B55" s="91"/>
      <c r="C55" s="91"/>
      <c r="D55" s="91"/>
      <c r="E55" s="92" t="s">
        <v>227</v>
      </c>
    </row>
    <row r="56" spans="1:5" s="82" customFormat="1" x14ac:dyDescent="0.3">
      <c r="A56" s="100" t="s">
        <v>272</v>
      </c>
      <c r="B56" s="101">
        <v>2.4793388429752101E-2</v>
      </c>
      <c r="C56" s="101">
        <v>2.4390243902439001E-2</v>
      </c>
      <c r="D56" s="101">
        <v>2.5862068965517199E-2</v>
      </c>
      <c r="E56" s="102">
        <v>7.6923076923076901E-3</v>
      </c>
    </row>
    <row r="57" spans="1:5" s="82" customFormat="1" ht="21" x14ac:dyDescent="0.3">
      <c r="A57" s="100" t="s">
        <v>273</v>
      </c>
      <c r="B57" s="101"/>
      <c r="C57" s="101"/>
      <c r="D57" s="101"/>
      <c r="E57" s="102">
        <v>0</v>
      </c>
    </row>
    <row r="58" spans="1:5" s="82" customFormat="1" x14ac:dyDescent="0.3">
      <c r="A58" s="90" t="s">
        <v>274</v>
      </c>
      <c r="B58" s="91"/>
      <c r="C58" s="91"/>
      <c r="D58" s="91"/>
      <c r="E58" s="92" t="s">
        <v>227</v>
      </c>
    </row>
    <row r="59" spans="1:5" s="82" customFormat="1" x14ac:dyDescent="0.3">
      <c r="A59" s="100" t="s">
        <v>275</v>
      </c>
      <c r="B59" s="101">
        <v>9.0909090909090898E-2</v>
      </c>
      <c r="C59" s="101">
        <v>0</v>
      </c>
      <c r="D59" s="101">
        <v>0</v>
      </c>
      <c r="E59" s="102">
        <v>7.1428571428571397E-2</v>
      </c>
    </row>
    <row r="60" spans="1:5" s="82" customFormat="1" x14ac:dyDescent="0.3">
      <c r="A60" s="100" t="s">
        <v>276</v>
      </c>
      <c r="B60" s="101">
        <v>0</v>
      </c>
      <c r="C60" s="101">
        <v>0</v>
      </c>
      <c r="D60" s="101">
        <v>0.16666666666666699</v>
      </c>
      <c r="E60" s="102">
        <v>9.0909090909090898E-2</v>
      </c>
    </row>
    <row r="61" spans="1:5" s="82" customFormat="1" x14ac:dyDescent="0.3">
      <c r="A61" s="100" t="s">
        <v>277</v>
      </c>
      <c r="B61" s="101">
        <v>0</v>
      </c>
      <c r="C61" s="101">
        <v>0.14285714285714299</v>
      </c>
      <c r="D61" s="101">
        <v>0.22222222222222199</v>
      </c>
      <c r="E61" s="102">
        <v>6.6666666666666693E-2</v>
      </c>
    </row>
    <row r="62" spans="1:5" s="82" customFormat="1" x14ac:dyDescent="0.3">
      <c r="A62" s="100" t="s">
        <v>278</v>
      </c>
      <c r="B62" s="101">
        <v>8.3333333333333301E-2</v>
      </c>
      <c r="C62" s="101">
        <v>0.1</v>
      </c>
      <c r="D62" s="101">
        <v>0.1</v>
      </c>
      <c r="E62" s="102">
        <v>0</v>
      </c>
    </row>
    <row r="63" spans="1:5" s="82" customFormat="1" x14ac:dyDescent="0.3">
      <c r="A63" s="100" t="s">
        <v>279</v>
      </c>
      <c r="B63" s="101">
        <v>8.3333333333333301E-2</v>
      </c>
      <c r="C63" s="101">
        <v>0</v>
      </c>
      <c r="D63" s="101">
        <v>6.6666666666666693E-2</v>
      </c>
      <c r="E63" s="102">
        <v>0</v>
      </c>
    </row>
    <row r="64" spans="1:5" s="82" customFormat="1" x14ac:dyDescent="0.3">
      <c r="A64" s="100" t="s">
        <v>280</v>
      </c>
      <c r="B64" s="101">
        <v>0.26315789473684198</v>
      </c>
      <c r="C64" s="101">
        <v>4.3478260869565202E-2</v>
      </c>
      <c r="D64" s="101">
        <v>0.04</v>
      </c>
      <c r="E64" s="102">
        <v>4.1666666666666699E-2</v>
      </c>
    </row>
    <row r="65" spans="1:5" s="82" customFormat="1" x14ac:dyDescent="0.3">
      <c r="A65" s="100" t="s">
        <v>281</v>
      </c>
      <c r="B65" s="101">
        <v>4.7619047619047603E-2</v>
      </c>
      <c r="C65" s="101">
        <v>6.25E-2</v>
      </c>
      <c r="D65" s="101">
        <v>0</v>
      </c>
      <c r="E65" s="102">
        <v>0</v>
      </c>
    </row>
    <row r="66" spans="1:5" s="82" customFormat="1" x14ac:dyDescent="0.3">
      <c r="A66" s="100" t="s">
        <v>282</v>
      </c>
      <c r="B66" s="101">
        <v>0.11764705882352899</v>
      </c>
      <c r="C66" s="101">
        <v>4.3478260869565202E-2</v>
      </c>
      <c r="D66" s="101">
        <v>8.6956521739130405E-2</v>
      </c>
      <c r="E66" s="102">
        <v>4.3478260869565202E-2</v>
      </c>
    </row>
    <row r="67" spans="1:5" s="82" customFormat="1" x14ac:dyDescent="0.3">
      <c r="A67" s="100" t="s">
        <v>283</v>
      </c>
      <c r="B67" s="101">
        <v>0</v>
      </c>
      <c r="C67" s="101">
        <v>9.0909090909090898E-2</v>
      </c>
      <c r="D67" s="101">
        <v>0.18181818181818199</v>
      </c>
      <c r="E67" s="102">
        <v>0</v>
      </c>
    </row>
    <row r="68" spans="1:5" s="82" customFormat="1" x14ac:dyDescent="0.3">
      <c r="A68" s="106" t="s">
        <v>284</v>
      </c>
      <c r="B68" s="101"/>
      <c r="C68" s="101"/>
      <c r="D68" s="101">
        <v>0</v>
      </c>
      <c r="E68" s="102">
        <v>0</v>
      </c>
    </row>
    <row r="69" spans="1:5" s="82" customFormat="1" x14ac:dyDescent="0.3">
      <c r="A69" s="100" t="s">
        <v>285</v>
      </c>
      <c r="B69" s="101"/>
      <c r="C69" s="101">
        <v>0</v>
      </c>
      <c r="D69" s="101">
        <v>0</v>
      </c>
      <c r="E69" s="102">
        <v>0.2</v>
      </c>
    </row>
    <row r="70" spans="1:5" s="82" customFormat="1" x14ac:dyDescent="0.3">
      <c r="A70" s="100" t="s">
        <v>286</v>
      </c>
      <c r="B70" s="101">
        <v>0</v>
      </c>
      <c r="C70" s="101">
        <v>0.28571428571428598</v>
      </c>
      <c r="D70" s="101">
        <v>0</v>
      </c>
      <c r="E70" s="102">
        <v>6.6666666666666693E-2</v>
      </c>
    </row>
    <row r="71" spans="1:5" s="82" customFormat="1" x14ac:dyDescent="0.3">
      <c r="A71" s="100" t="s">
        <v>287</v>
      </c>
      <c r="B71" s="101"/>
      <c r="C71" s="101"/>
      <c r="D71" s="101"/>
      <c r="E71" s="102">
        <v>0.33333333333333298</v>
      </c>
    </row>
    <row r="72" spans="1:5" s="82" customFormat="1" x14ac:dyDescent="0.3">
      <c r="A72" s="100" t="s">
        <v>289</v>
      </c>
      <c r="B72" s="101"/>
      <c r="C72" s="101"/>
      <c r="D72" s="101"/>
      <c r="E72" s="102">
        <v>0</v>
      </c>
    </row>
    <row r="73" spans="1:5" s="82" customFormat="1" x14ac:dyDescent="0.3">
      <c r="A73" s="90" t="s">
        <v>290</v>
      </c>
      <c r="B73" s="91"/>
      <c r="C73" s="91"/>
      <c r="D73" s="91"/>
      <c r="E73" s="92" t="s">
        <v>227</v>
      </c>
    </row>
    <row r="74" spans="1:5" s="82" customFormat="1" x14ac:dyDescent="0.3">
      <c r="A74" s="100" t="s">
        <v>291</v>
      </c>
      <c r="B74" s="101">
        <v>0</v>
      </c>
      <c r="C74" s="101">
        <v>0.4</v>
      </c>
      <c r="D74" s="101">
        <v>0.2</v>
      </c>
      <c r="E74" s="102">
        <v>0</v>
      </c>
    </row>
    <row r="75" spans="1:5" s="82" customFormat="1" x14ac:dyDescent="0.3">
      <c r="A75" s="100" t="s">
        <v>292</v>
      </c>
      <c r="B75" s="101">
        <v>0.1</v>
      </c>
      <c r="C75" s="101">
        <v>0.28571428571428598</v>
      </c>
      <c r="D75" s="101">
        <v>0</v>
      </c>
      <c r="E75" s="102">
        <v>5.8823529411764698E-2</v>
      </c>
    </row>
    <row r="76" spans="1:5" s="82" customFormat="1" x14ac:dyDescent="0.3">
      <c r="A76" s="100" t="s">
        <v>293</v>
      </c>
      <c r="B76" s="101">
        <v>7.69230769230769E-2</v>
      </c>
      <c r="C76" s="101">
        <v>0.214285714285714</v>
      </c>
      <c r="D76" s="101">
        <v>0.2</v>
      </c>
      <c r="E76" s="102">
        <v>0.2</v>
      </c>
    </row>
    <row r="77" spans="1:5" s="82" customFormat="1" x14ac:dyDescent="0.3">
      <c r="A77" s="100" t="s">
        <v>294</v>
      </c>
      <c r="B77" s="101">
        <v>7.69230769230769E-2</v>
      </c>
      <c r="C77" s="101">
        <v>0.15</v>
      </c>
      <c r="D77" s="101">
        <v>0.25</v>
      </c>
      <c r="E77" s="102">
        <v>0.105263157894737</v>
      </c>
    </row>
    <row r="78" spans="1:5" s="82" customFormat="1" x14ac:dyDescent="0.3">
      <c r="A78" s="100" t="s">
        <v>295</v>
      </c>
      <c r="B78" s="101"/>
      <c r="C78" s="101">
        <v>0.33333333333333298</v>
      </c>
      <c r="D78" s="101">
        <v>0</v>
      </c>
      <c r="E78" s="102">
        <v>0.18181818181818199</v>
      </c>
    </row>
    <row r="79" spans="1:5" s="82" customFormat="1" x14ac:dyDescent="0.3">
      <c r="A79" s="100" t="s">
        <v>296</v>
      </c>
      <c r="B79" s="101">
        <v>6.25E-2</v>
      </c>
      <c r="C79" s="101">
        <v>0</v>
      </c>
      <c r="D79" s="101">
        <v>9.0909090909090898E-2</v>
      </c>
      <c r="E79" s="102">
        <v>0</v>
      </c>
    </row>
    <row r="80" spans="1:5" s="82" customFormat="1" x14ac:dyDescent="0.3">
      <c r="A80" s="100" t="s">
        <v>297</v>
      </c>
      <c r="B80" s="101">
        <v>0.14285714285714299</v>
      </c>
      <c r="C80" s="101">
        <v>0.14285714285714299</v>
      </c>
      <c r="D80" s="101">
        <v>9.0909090909090898E-2</v>
      </c>
      <c r="E80" s="102">
        <v>0</v>
      </c>
    </row>
    <row r="81" spans="1:5" s="82" customFormat="1" x14ac:dyDescent="0.3">
      <c r="A81" s="100" t="s">
        <v>298</v>
      </c>
      <c r="B81" s="101"/>
      <c r="C81" s="101"/>
      <c r="D81" s="101"/>
      <c r="E81" s="102">
        <v>0.25</v>
      </c>
    </row>
    <row r="82" spans="1:5" s="82" customFormat="1" x14ac:dyDescent="0.3">
      <c r="A82" s="90" t="s">
        <v>300</v>
      </c>
      <c r="B82" s="91"/>
      <c r="C82" s="91"/>
      <c r="D82" s="91"/>
      <c r="E82" s="92" t="s">
        <v>227</v>
      </c>
    </row>
    <row r="83" spans="1:5" s="82" customFormat="1" x14ac:dyDescent="0.3">
      <c r="A83" s="100" t="s">
        <v>301</v>
      </c>
      <c r="B83" s="101">
        <v>0</v>
      </c>
      <c r="C83" s="101">
        <v>0.230769230769231</v>
      </c>
      <c r="D83" s="101">
        <v>0.266666666666667</v>
      </c>
      <c r="E83" s="102">
        <v>0.17647058823529399</v>
      </c>
    </row>
    <row r="84" spans="1:5" s="82" customFormat="1" x14ac:dyDescent="0.3">
      <c r="A84" s="100" t="s">
        <v>302</v>
      </c>
      <c r="B84" s="101">
        <v>0.05</v>
      </c>
      <c r="C84" s="101">
        <v>0.27027027027027001</v>
      </c>
      <c r="D84" s="101">
        <v>0.29411764705882398</v>
      </c>
      <c r="E84" s="102">
        <v>0.107142857142857</v>
      </c>
    </row>
    <row r="85" spans="1:5" s="82" customFormat="1" x14ac:dyDescent="0.3">
      <c r="A85" s="100" t="s">
        <v>303</v>
      </c>
      <c r="B85" s="101">
        <v>0.105263157894737</v>
      </c>
      <c r="C85" s="101">
        <v>0.27272727272727298</v>
      </c>
      <c r="D85" s="101">
        <v>0.16666666666666699</v>
      </c>
      <c r="E85" s="102">
        <v>0.3</v>
      </c>
    </row>
    <row r="86" spans="1:5" s="82" customFormat="1" x14ac:dyDescent="0.3">
      <c r="A86" s="100" t="s">
        <v>304</v>
      </c>
      <c r="B86" s="101"/>
      <c r="C86" s="101"/>
      <c r="D86" s="101"/>
      <c r="E86" s="102">
        <v>0</v>
      </c>
    </row>
    <row r="87" spans="1:5" s="82" customFormat="1" x14ac:dyDescent="0.3">
      <c r="A87" s="100" t="s">
        <v>305</v>
      </c>
      <c r="B87" s="101">
        <v>0</v>
      </c>
      <c r="C87" s="101">
        <v>0.27272727272727298</v>
      </c>
      <c r="D87" s="101">
        <v>0.266666666666667</v>
      </c>
      <c r="E87" s="102">
        <v>0.33333333333333298</v>
      </c>
    </row>
    <row r="88" spans="1:5" s="82" customFormat="1" x14ac:dyDescent="0.3">
      <c r="A88" s="100" t="s">
        <v>306</v>
      </c>
      <c r="B88" s="101">
        <v>6.25E-2</v>
      </c>
      <c r="C88" s="101">
        <v>0.14285714285714299</v>
      </c>
      <c r="D88" s="101">
        <v>0.23529411764705899</v>
      </c>
      <c r="E88" s="102">
        <v>0.3125</v>
      </c>
    </row>
    <row r="89" spans="1:5" s="82" customFormat="1" x14ac:dyDescent="0.3">
      <c r="A89" s="100" t="s">
        <v>308</v>
      </c>
      <c r="B89" s="101"/>
      <c r="C89" s="101">
        <v>0</v>
      </c>
      <c r="D89" s="101">
        <v>0.148148148148148</v>
      </c>
      <c r="E89" s="102">
        <v>9.5238095238095205E-2</v>
      </c>
    </row>
    <row r="90" spans="1:5" s="82" customFormat="1" x14ac:dyDescent="0.3">
      <c r="A90" s="100" t="s">
        <v>309</v>
      </c>
      <c r="B90" s="101"/>
      <c r="C90" s="101">
        <v>0</v>
      </c>
      <c r="D90" s="101">
        <v>0.25</v>
      </c>
      <c r="E90" s="102">
        <v>0.157894736842105</v>
      </c>
    </row>
    <row r="91" spans="1:5" s="82" customFormat="1" x14ac:dyDescent="0.3">
      <c r="A91" s="100" t="s">
        <v>310</v>
      </c>
      <c r="B91" s="101">
        <v>0.42857142857142899</v>
      </c>
      <c r="C91" s="101">
        <v>0.125</v>
      </c>
      <c r="D91" s="101">
        <v>0.35714285714285698</v>
      </c>
      <c r="E91" s="102">
        <v>8.3333333333333301E-2</v>
      </c>
    </row>
    <row r="92" spans="1:5" s="82" customFormat="1" x14ac:dyDescent="0.3">
      <c r="A92" s="106" t="s">
        <v>311</v>
      </c>
      <c r="B92" s="101"/>
      <c r="C92" s="101"/>
      <c r="D92" s="101">
        <v>0</v>
      </c>
      <c r="E92" s="102">
        <v>0</v>
      </c>
    </row>
    <row r="93" spans="1:5" s="82" customFormat="1" ht="42" x14ac:dyDescent="0.3">
      <c r="A93" s="106" t="s">
        <v>260</v>
      </c>
      <c r="B93" s="101"/>
      <c r="C93" s="101"/>
      <c r="D93" s="101"/>
      <c r="E93" s="102">
        <v>0</v>
      </c>
    </row>
    <row r="94" spans="1:5" s="82" customFormat="1" x14ac:dyDescent="0.3">
      <c r="A94" s="90" t="s">
        <v>313</v>
      </c>
      <c r="B94" s="91"/>
      <c r="C94" s="91"/>
      <c r="D94" s="91"/>
      <c r="E94" s="92" t="s">
        <v>227</v>
      </c>
    </row>
    <row r="95" spans="1:5" s="82" customFormat="1" x14ac:dyDescent="0.3">
      <c r="A95" s="100" t="s">
        <v>314</v>
      </c>
      <c r="B95" s="101">
        <v>0.33333333333333298</v>
      </c>
      <c r="C95" s="101">
        <v>0.26966292134831499</v>
      </c>
      <c r="D95" s="101">
        <v>0.30666666666666698</v>
      </c>
      <c r="E95" s="102">
        <v>0.207317073170732</v>
      </c>
    </row>
    <row r="96" spans="1:5" s="82" customFormat="1" x14ac:dyDescent="0.3">
      <c r="A96" s="100" t="s">
        <v>315</v>
      </c>
      <c r="B96" s="101"/>
      <c r="C96" s="101">
        <v>0</v>
      </c>
      <c r="D96" s="101">
        <v>7.69230769230769E-2</v>
      </c>
      <c r="E96" s="102">
        <v>0.29411764705882398</v>
      </c>
    </row>
    <row r="97" spans="1:5" s="82" customFormat="1" x14ac:dyDescent="0.3">
      <c r="A97" s="90" t="s">
        <v>316</v>
      </c>
      <c r="B97" s="91"/>
      <c r="C97" s="91"/>
      <c r="D97" s="91"/>
      <c r="E97" s="92" t="s">
        <v>227</v>
      </c>
    </row>
    <row r="98" spans="1:5" s="82" customFormat="1" x14ac:dyDescent="0.3">
      <c r="A98" s="100" t="s">
        <v>317</v>
      </c>
      <c r="B98" s="101">
        <v>0.5</v>
      </c>
      <c r="C98" s="101">
        <v>0</v>
      </c>
      <c r="D98" s="101">
        <v>0</v>
      </c>
      <c r="E98" s="102">
        <v>6.25E-2</v>
      </c>
    </row>
    <row r="99" spans="1:5" s="82" customFormat="1" x14ac:dyDescent="0.3">
      <c r="A99" s="100" t="s">
        <v>318</v>
      </c>
      <c r="B99" s="101">
        <v>0</v>
      </c>
      <c r="C99" s="101">
        <v>5.5555555555555601E-2</v>
      </c>
      <c r="D99" s="101"/>
      <c r="E99" s="102">
        <v>0</v>
      </c>
    </row>
    <row r="100" spans="1:5" s="82" customFormat="1" x14ac:dyDescent="0.3">
      <c r="A100" s="100" t="s">
        <v>319</v>
      </c>
      <c r="B100" s="101"/>
      <c r="C100" s="101">
        <v>0</v>
      </c>
      <c r="D100" s="101">
        <v>0</v>
      </c>
      <c r="E100" s="102">
        <v>0</v>
      </c>
    </row>
    <row r="101" spans="1:5" s="82" customFormat="1" x14ac:dyDescent="0.3">
      <c r="A101" s="100" t="s">
        <v>320</v>
      </c>
      <c r="B101" s="101"/>
      <c r="C101" s="101">
        <v>0</v>
      </c>
      <c r="D101" s="101">
        <v>0</v>
      </c>
      <c r="E101" s="102" t="s">
        <v>227</v>
      </c>
    </row>
    <row r="102" spans="1:5" s="82" customFormat="1" x14ac:dyDescent="0.3">
      <c r="A102" s="100" t="s">
        <v>321</v>
      </c>
      <c r="B102" s="101">
        <v>0</v>
      </c>
      <c r="C102" s="101">
        <v>0</v>
      </c>
      <c r="D102" s="101">
        <v>0</v>
      </c>
      <c r="E102" s="102">
        <v>0</v>
      </c>
    </row>
    <row r="103" spans="1:5" s="82" customFormat="1" x14ac:dyDescent="0.3">
      <c r="A103" s="100" t="s">
        <v>322</v>
      </c>
      <c r="B103" s="103"/>
      <c r="C103" s="101">
        <v>0</v>
      </c>
      <c r="D103" s="101">
        <v>0</v>
      </c>
      <c r="E103" s="102">
        <v>0</v>
      </c>
    </row>
    <row r="104" spans="1:5" s="82" customFormat="1" x14ac:dyDescent="0.3">
      <c r="A104" s="100" t="s">
        <v>323</v>
      </c>
      <c r="B104" s="103"/>
      <c r="C104" s="101">
        <v>0</v>
      </c>
      <c r="D104" s="101">
        <v>0</v>
      </c>
      <c r="E104" s="102">
        <v>0</v>
      </c>
    </row>
    <row r="105" spans="1:5" s="82" customFormat="1" x14ac:dyDescent="0.3">
      <c r="A105" s="100" t="s">
        <v>324</v>
      </c>
      <c r="B105" s="103"/>
      <c r="C105" s="101">
        <v>0</v>
      </c>
      <c r="D105" s="101">
        <v>0</v>
      </c>
      <c r="E105" s="102">
        <v>0.22222222222222199</v>
      </c>
    </row>
    <row r="106" spans="1:5" s="82" customFormat="1" x14ac:dyDescent="0.3">
      <c r="A106" s="100" t="s">
        <v>326</v>
      </c>
      <c r="B106" s="101"/>
      <c r="C106" s="101"/>
      <c r="D106" s="101"/>
      <c r="E106" s="102">
        <v>0</v>
      </c>
    </row>
    <row r="107" spans="1:5" s="82" customFormat="1" x14ac:dyDescent="0.3">
      <c r="A107" s="100" t="s">
        <v>327</v>
      </c>
      <c r="B107" s="101"/>
      <c r="C107" s="101"/>
      <c r="D107" s="101"/>
      <c r="E107" s="102">
        <v>0</v>
      </c>
    </row>
    <row r="108" spans="1:5" s="82" customFormat="1" x14ac:dyDescent="0.3">
      <c r="A108" s="81"/>
    </row>
    <row r="109" spans="1:5" s="82" customFormat="1" x14ac:dyDescent="0.3">
      <c r="A109" s="81"/>
    </row>
    <row r="110" spans="1:5" s="82" customFormat="1" x14ac:dyDescent="0.3">
      <c r="A110" s="81"/>
    </row>
    <row r="111" spans="1:5" s="82" customFormat="1" x14ac:dyDescent="0.3">
      <c r="A111" s="81"/>
    </row>
    <row r="112" spans="1:5" s="82" customFormat="1" x14ac:dyDescent="0.3">
      <c r="A112" s="81"/>
    </row>
    <row r="113" spans="1:1" s="82" customFormat="1" x14ac:dyDescent="0.3">
      <c r="A113" s="81"/>
    </row>
    <row r="114" spans="1:1" s="82" customFormat="1" x14ac:dyDescent="0.3">
      <c r="A114" s="81"/>
    </row>
    <row r="115" spans="1:1" s="82" customFormat="1" x14ac:dyDescent="0.3">
      <c r="A115" s="81"/>
    </row>
    <row r="116" spans="1:1" s="82" customFormat="1" x14ac:dyDescent="0.3">
      <c r="A116" s="81"/>
    </row>
    <row r="117" spans="1:1" s="82" customFormat="1" x14ac:dyDescent="0.3">
      <c r="A117" s="81"/>
    </row>
    <row r="118" spans="1:1" s="82" customFormat="1" x14ac:dyDescent="0.3">
      <c r="A118" s="81"/>
    </row>
    <row r="119" spans="1:1" s="82" customFormat="1" x14ac:dyDescent="0.3">
      <c r="A119" s="81"/>
    </row>
    <row r="120" spans="1:1" s="82" customFormat="1" x14ac:dyDescent="0.3">
      <c r="A120" s="81"/>
    </row>
    <row r="121" spans="1:1" s="82" customFormat="1" x14ac:dyDescent="0.3">
      <c r="A121" s="81"/>
    </row>
    <row r="122" spans="1:1" s="82" customFormat="1" x14ac:dyDescent="0.3">
      <c r="A122" s="81"/>
    </row>
    <row r="123" spans="1:1" s="82" customFormat="1" x14ac:dyDescent="0.3">
      <c r="A123" s="81"/>
    </row>
    <row r="124" spans="1:1" s="82" customFormat="1" x14ac:dyDescent="0.3">
      <c r="A124" s="81"/>
    </row>
    <row r="125" spans="1:1" s="82" customFormat="1" x14ac:dyDescent="0.3">
      <c r="A125" s="81"/>
    </row>
    <row r="126" spans="1:1" s="82" customFormat="1" x14ac:dyDescent="0.3">
      <c r="A126" s="81"/>
    </row>
    <row r="127" spans="1:1" s="82" customFormat="1" x14ac:dyDescent="0.3">
      <c r="A127" s="81"/>
    </row>
    <row r="128" spans="1:1" s="82" customFormat="1" x14ac:dyDescent="0.3">
      <c r="A128" s="81"/>
    </row>
    <row r="129" spans="1:1" s="82" customFormat="1" x14ac:dyDescent="0.3">
      <c r="A129" s="81"/>
    </row>
    <row r="130" spans="1:1" s="82" customFormat="1" x14ac:dyDescent="0.3">
      <c r="A130" s="81"/>
    </row>
    <row r="131" spans="1:1" s="82" customFormat="1" x14ac:dyDescent="0.3">
      <c r="A131" s="81"/>
    </row>
    <row r="132" spans="1:1" s="82" customFormat="1" x14ac:dyDescent="0.3">
      <c r="A132" s="81"/>
    </row>
    <row r="133" spans="1:1" s="82" customFormat="1" x14ac:dyDescent="0.3">
      <c r="A133" s="81"/>
    </row>
    <row r="134" spans="1:1" s="82" customFormat="1" x14ac:dyDescent="0.3">
      <c r="A134" s="81"/>
    </row>
    <row r="135" spans="1:1" s="82" customFormat="1" x14ac:dyDescent="0.3">
      <c r="A135" s="81"/>
    </row>
    <row r="136" spans="1:1" s="82" customFormat="1" x14ac:dyDescent="0.3">
      <c r="A136" s="81"/>
    </row>
    <row r="137" spans="1:1" s="82" customFormat="1" x14ac:dyDescent="0.3">
      <c r="A137" s="81"/>
    </row>
    <row r="138" spans="1:1" s="82" customFormat="1" x14ac:dyDescent="0.3">
      <c r="A138" s="81"/>
    </row>
    <row r="139" spans="1:1" s="82" customFormat="1" x14ac:dyDescent="0.3">
      <c r="A139" s="81"/>
    </row>
    <row r="140" spans="1:1" s="82" customFormat="1" x14ac:dyDescent="0.3">
      <c r="A140" s="81"/>
    </row>
    <row r="141" spans="1:1" s="82" customFormat="1" x14ac:dyDescent="0.3">
      <c r="A141" s="81"/>
    </row>
    <row r="142" spans="1:1" s="82" customFormat="1" x14ac:dyDescent="0.3">
      <c r="A142" s="81"/>
    </row>
    <row r="143" spans="1:1" s="82" customFormat="1" x14ac:dyDescent="0.3">
      <c r="A143" s="81"/>
    </row>
    <row r="144" spans="1:1" s="82" customFormat="1" x14ac:dyDescent="0.3">
      <c r="A144" s="81"/>
    </row>
    <row r="145" spans="1:1" s="82" customFormat="1" x14ac:dyDescent="0.3">
      <c r="A145" s="81"/>
    </row>
    <row r="146" spans="1:1" s="82" customFormat="1" x14ac:dyDescent="0.3">
      <c r="A146" s="81"/>
    </row>
    <row r="147" spans="1:1" s="82" customFormat="1" x14ac:dyDescent="0.3">
      <c r="A147" s="81"/>
    </row>
    <row r="148" spans="1:1" s="82" customFormat="1" x14ac:dyDescent="0.3">
      <c r="A148" s="81"/>
    </row>
    <row r="149" spans="1:1" s="82" customFormat="1" x14ac:dyDescent="0.3">
      <c r="A149" s="81"/>
    </row>
    <row r="150" spans="1:1" s="82" customFormat="1" x14ac:dyDescent="0.3">
      <c r="A150" s="81"/>
    </row>
    <row r="151" spans="1:1" s="82" customFormat="1" x14ac:dyDescent="0.3">
      <c r="A151" s="81"/>
    </row>
    <row r="152" spans="1:1" s="82" customFormat="1" x14ac:dyDescent="0.3">
      <c r="A152" s="81"/>
    </row>
    <row r="153" spans="1:1" s="82" customFormat="1" x14ac:dyDescent="0.3">
      <c r="A153" s="81"/>
    </row>
    <row r="154" spans="1:1" s="82" customFormat="1" x14ac:dyDescent="0.3">
      <c r="A154" s="81"/>
    </row>
    <row r="155" spans="1:1" s="82" customFormat="1" x14ac:dyDescent="0.3">
      <c r="A155" s="81"/>
    </row>
    <row r="156" spans="1:1" s="82" customFormat="1" x14ac:dyDescent="0.3">
      <c r="A156" s="81"/>
    </row>
    <row r="157" spans="1:1" s="82" customFormat="1" x14ac:dyDescent="0.3">
      <c r="A157" s="81"/>
    </row>
    <row r="158" spans="1:1" s="82" customFormat="1" x14ac:dyDescent="0.3">
      <c r="A158" s="81"/>
    </row>
    <row r="159" spans="1:1" s="82" customFormat="1" x14ac:dyDescent="0.3">
      <c r="A159" s="81"/>
    </row>
    <row r="160" spans="1:1" s="82" customFormat="1" x14ac:dyDescent="0.3">
      <c r="A160" s="81"/>
    </row>
    <row r="161" spans="1:1" s="82" customFormat="1" x14ac:dyDescent="0.3">
      <c r="A161" s="81"/>
    </row>
    <row r="162" spans="1:1" s="82" customFormat="1" x14ac:dyDescent="0.3">
      <c r="A162" s="81"/>
    </row>
    <row r="163" spans="1:1" s="82" customFormat="1" x14ac:dyDescent="0.3">
      <c r="A163" s="81"/>
    </row>
    <row r="164" spans="1:1" s="82" customFormat="1" x14ac:dyDescent="0.3">
      <c r="A164" s="81"/>
    </row>
    <row r="165" spans="1:1" s="82" customFormat="1" x14ac:dyDescent="0.3">
      <c r="A165" s="81"/>
    </row>
    <row r="166" spans="1:1" s="82" customFormat="1" x14ac:dyDescent="0.3">
      <c r="A166" s="81"/>
    </row>
    <row r="167" spans="1:1" s="82" customFormat="1" x14ac:dyDescent="0.3">
      <c r="A167" s="81"/>
    </row>
    <row r="168" spans="1:1" s="82" customFormat="1" x14ac:dyDescent="0.3">
      <c r="A168" s="81"/>
    </row>
    <row r="169" spans="1:1" s="82" customFormat="1" x14ac:dyDescent="0.3">
      <c r="A169" s="81"/>
    </row>
    <row r="170" spans="1:1" s="82" customFormat="1" x14ac:dyDescent="0.3">
      <c r="A170" s="81"/>
    </row>
    <row r="171" spans="1:1" s="82" customFormat="1" x14ac:dyDescent="0.3">
      <c r="A171" s="81"/>
    </row>
    <row r="172" spans="1:1" s="82" customFormat="1" x14ac:dyDescent="0.3">
      <c r="A172" s="81"/>
    </row>
    <row r="173" spans="1:1" s="82" customFormat="1" x14ac:dyDescent="0.3">
      <c r="A173" s="81"/>
    </row>
    <row r="174" spans="1:1" s="82" customFormat="1" x14ac:dyDescent="0.3">
      <c r="A174" s="81"/>
    </row>
    <row r="175" spans="1:1" s="82" customFormat="1" x14ac:dyDescent="0.3">
      <c r="A175" s="81"/>
    </row>
    <row r="176" spans="1:1" s="82" customFormat="1" x14ac:dyDescent="0.3">
      <c r="A176" s="81"/>
    </row>
    <row r="177" spans="1:1" s="82" customFormat="1" x14ac:dyDescent="0.3">
      <c r="A177" s="81"/>
    </row>
    <row r="178" spans="1:1" s="82" customFormat="1" x14ac:dyDescent="0.3">
      <c r="A178" s="81"/>
    </row>
    <row r="179" spans="1:1" s="82" customFormat="1" x14ac:dyDescent="0.3">
      <c r="A179" s="81"/>
    </row>
    <row r="180" spans="1:1" s="82" customFormat="1" x14ac:dyDescent="0.3">
      <c r="A180" s="81"/>
    </row>
    <row r="181" spans="1:1" s="82" customFormat="1" x14ac:dyDescent="0.3">
      <c r="A181" s="81"/>
    </row>
    <row r="182" spans="1:1" s="82" customFormat="1" x14ac:dyDescent="0.3">
      <c r="A182" s="81"/>
    </row>
    <row r="183" spans="1:1" s="82" customFormat="1" x14ac:dyDescent="0.3">
      <c r="A183" s="81"/>
    </row>
    <row r="184" spans="1:1" s="82" customFormat="1" x14ac:dyDescent="0.3">
      <c r="A184" s="81"/>
    </row>
    <row r="185" spans="1:1" s="82" customFormat="1" x14ac:dyDescent="0.3">
      <c r="A185" s="81"/>
    </row>
    <row r="186" spans="1:1" s="82" customFormat="1" x14ac:dyDescent="0.3">
      <c r="A186" s="81"/>
    </row>
    <row r="187" spans="1:1" s="82" customFormat="1" x14ac:dyDescent="0.3">
      <c r="A187" s="81"/>
    </row>
    <row r="188" spans="1:1" s="82" customFormat="1" x14ac:dyDescent="0.3">
      <c r="A188" s="81"/>
    </row>
    <row r="189" spans="1:1" s="82" customFormat="1" x14ac:dyDescent="0.3">
      <c r="A189" s="81"/>
    </row>
    <row r="190" spans="1:1" s="82" customFormat="1" x14ac:dyDescent="0.3">
      <c r="A190" s="81"/>
    </row>
    <row r="191" spans="1:1" s="82" customFormat="1" x14ac:dyDescent="0.3">
      <c r="A191" s="81"/>
    </row>
    <row r="192" spans="1:1" s="82" customFormat="1" x14ac:dyDescent="0.3">
      <c r="A192" s="81"/>
    </row>
    <row r="193" spans="1:1" s="82" customFormat="1" x14ac:dyDescent="0.3">
      <c r="A193" s="81"/>
    </row>
    <row r="194" spans="1:1" s="82" customFormat="1" x14ac:dyDescent="0.3">
      <c r="A194" s="81"/>
    </row>
    <row r="195" spans="1:1" s="82" customFormat="1" x14ac:dyDescent="0.3">
      <c r="A195" s="81"/>
    </row>
    <row r="196" spans="1:1" s="82" customFormat="1" x14ac:dyDescent="0.3">
      <c r="A196" s="81"/>
    </row>
    <row r="197" spans="1:1" s="82" customFormat="1" x14ac:dyDescent="0.3">
      <c r="A197" s="81"/>
    </row>
    <row r="198" spans="1:1" s="82" customFormat="1" x14ac:dyDescent="0.3">
      <c r="A198" s="81"/>
    </row>
    <row r="199" spans="1:1" s="82" customFormat="1" x14ac:dyDescent="0.3">
      <c r="A199" s="81"/>
    </row>
    <row r="200" spans="1:1" s="82" customFormat="1" x14ac:dyDescent="0.3">
      <c r="A200" s="81"/>
    </row>
    <row r="201" spans="1:1" s="82" customFormat="1" x14ac:dyDescent="0.3">
      <c r="A201" s="81"/>
    </row>
    <row r="202" spans="1:1" s="82" customFormat="1" x14ac:dyDescent="0.3">
      <c r="A202" s="81"/>
    </row>
    <row r="203" spans="1:1" s="82" customFormat="1" x14ac:dyDescent="0.3">
      <c r="A203" s="81"/>
    </row>
    <row r="204" spans="1:1" s="82" customFormat="1" x14ac:dyDescent="0.3">
      <c r="A204" s="81"/>
    </row>
    <row r="205" spans="1:1" s="82" customFormat="1" x14ac:dyDescent="0.3">
      <c r="A205" s="81"/>
    </row>
    <row r="206" spans="1:1" s="82" customFormat="1" x14ac:dyDescent="0.3">
      <c r="A206" s="81"/>
    </row>
    <row r="207" spans="1:1" s="82" customFormat="1" x14ac:dyDescent="0.3">
      <c r="A207" s="81"/>
    </row>
    <row r="208" spans="1:1" s="82" customFormat="1" x14ac:dyDescent="0.3">
      <c r="A208" s="81"/>
    </row>
    <row r="209" spans="1:1" s="82" customFormat="1" x14ac:dyDescent="0.3">
      <c r="A209" s="81"/>
    </row>
    <row r="210" spans="1:1" s="82" customFormat="1" x14ac:dyDescent="0.3">
      <c r="A210" s="81"/>
    </row>
    <row r="211" spans="1:1" s="82" customFormat="1" x14ac:dyDescent="0.3">
      <c r="A211" s="81"/>
    </row>
    <row r="212" spans="1:1" s="82" customFormat="1" x14ac:dyDescent="0.3">
      <c r="A212" s="81"/>
    </row>
    <row r="213" spans="1:1" s="82" customFormat="1" x14ac:dyDescent="0.3">
      <c r="A213" s="81"/>
    </row>
    <row r="214" spans="1:1" s="82" customFormat="1" x14ac:dyDescent="0.3">
      <c r="A214" s="81"/>
    </row>
    <row r="215" spans="1:1" s="82" customFormat="1" x14ac:dyDescent="0.3">
      <c r="A215" s="81"/>
    </row>
    <row r="216" spans="1:1" s="82" customFormat="1" x14ac:dyDescent="0.3">
      <c r="A216" s="81"/>
    </row>
    <row r="217" spans="1:1" s="82" customFormat="1" x14ac:dyDescent="0.3">
      <c r="A217" s="81"/>
    </row>
    <row r="218" spans="1:1" s="82" customFormat="1" x14ac:dyDescent="0.3">
      <c r="A218" s="81"/>
    </row>
    <row r="219" spans="1:1" s="82" customFormat="1" x14ac:dyDescent="0.3">
      <c r="A219" s="81"/>
    </row>
    <row r="220" spans="1:1" s="82" customFormat="1" x14ac:dyDescent="0.3">
      <c r="A220" s="81"/>
    </row>
    <row r="221" spans="1:1" s="82" customFormat="1" x14ac:dyDescent="0.3">
      <c r="A221" s="81"/>
    </row>
    <row r="222" spans="1:1" s="82" customFormat="1" x14ac:dyDescent="0.3">
      <c r="A222" s="81"/>
    </row>
    <row r="223" spans="1:1" s="82" customFormat="1" x14ac:dyDescent="0.3">
      <c r="A223" s="81"/>
    </row>
    <row r="224" spans="1:1" s="82" customFormat="1" x14ac:dyDescent="0.3">
      <c r="A224" s="81"/>
    </row>
    <row r="225" spans="1:1" s="82" customFormat="1" x14ac:dyDescent="0.3">
      <c r="A225" s="81"/>
    </row>
    <row r="226" spans="1:1" s="82" customFormat="1" x14ac:dyDescent="0.3">
      <c r="A226" s="81"/>
    </row>
    <row r="227" spans="1:1" s="82" customFormat="1" x14ac:dyDescent="0.3">
      <c r="A227" s="81"/>
    </row>
    <row r="228" spans="1:1" s="82" customFormat="1" x14ac:dyDescent="0.3">
      <c r="A228" s="81"/>
    </row>
    <row r="229" spans="1:1" s="82" customFormat="1" x14ac:dyDescent="0.3">
      <c r="A229" s="81"/>
    </row>
    <row r="230" spans="1:1" s="82" customFormat="1" x14ac:dyDescent="0.3">
      <c r="A230" s="81"/>
    </row>
    <row r="231" spans="1:1" s="82" customFormat="1" x14ac:dyDescent="0.3">
      <c r="A231" s="81"/>
    </row>
    <row r="232" spans="1:1" s="82" customFormat="1" x14ac:dyDescent="0.3">
      <c r="A232" s="81"/>
    </row>
    <row r="233" spans="1:1" s="82" customFormat="1" x14ac:dyDescent="0.3">
      <c r="A233" s="81"/>
    </row>
    <row r="234" spans="1:1" s="82" customFormat="1" x14ac:dyDescent="0.3">
      <c r="A234" s="81"/>
    </row>
    <row r="235" spans="1:1" s="82" customFormat="1" x14ac:dyDescent="0.3">
      <c r="A235" s="81"/>
    </row>
    <row r="236" spans="1:1" s="82" customFormat="1" x14ac:dyDescent="0.3">
      <c r="A236" s="81"/>
    </row>
    <row r="237" spans="1:1" s="82" customFormat="1" x14ac:dyDescent="0.3">
      <c r="A237" s="81"/>
    </row>
    <row r="238" spans="1:1" s="82" customFormat="1" x14ac:dyDescent="0.3">
      <c r="A238" s="81"/>
    </row>
    <row r="239" spans="1:1" s="82" customFormat="1" x14ac:dyDescent="0.3">
      <c r="A239" s="81"/>
    </row>
    <row r="240" spans="1:1" s="82" customFormat="1" x14ac:dyDescent="0.3">
      <c r="A240" s="81"/>
    </row>
    <row r="241" spans="1:1" s="82" customFormat="1" x14ac:dyDescent="0.3">
      <c r="A241" s="81"/>
    </row>
    <row r="242" spans="1:1" s="82" customFormat="1" x14ac:dyDescent="0.3">
      <c r="A242" s="81"/>
    </row>
    <row r="243" spans="1:1" s="82" customFormat="1" x14ac:dyDescent="0.3">
      <c r="A243" s="81"/>
    </row>
    <row r="244" spans="1:1" s="82" customFormat="1" x14ac:dyDescent="0.3">
      <c r="A244" s="81"/>
    </row>
    <row r="245" spans="1:1" s="82" customFormat="1" x14ac:dyDescent="0.3">
      <c r="A245" s="81"/>
    </row>
    <row r="246" spans="1:1" s="82" customFormat="1" x14ac:dyDescent="0.3">
      <c r="A246" s="81"/>
    </row>
    <row r="247" spans="1:1" s="82" customFormat="1" x14ac:dyDescent="0.3">
      <c r="A247" s="81"/>
    </row>
    <row r="248" spans="1:1" s="82" customFormat="1" x14ac:dyDescent="0.3">
      <c r="A248" s="81"/>
    </row>
    <row r="249" spans="1:1" s="82" customFormat="1" x14ac:dyDescent="0.3">
      <c r="A249" s="81"/>
    </row>
    <row r="250" spans="1:1" s="82" customFormat="1" x14ac:dyDescent="0.3">
      <c r="A250" s="81"/>
    </row>
    <row r="251" spans="1:1" s="82" customFormat="1" x14ac:dyDescent="0.3">
      <c r="A251" s="81"/>
    </row>
    <row r="252" spans="1:1" s="82" customFormat="1" x14ac:dyDescent="0.3">
      <c r="A252" s="81"/>
    </row>
    <row r="253" spans="1:1" s="82" customFormat="1" x14ac:dyDescent="0.3">
      <c r="A253" s="81"/>
    </row>
    <row r="254" spans="1:1" s="82" customFormat="1" x14ac:dyDescent="0.3">
      <c r="A254" s="81"/>
    </row>
    <row r="255" spans="1:1" s="82" customFormat="1" x14ac:dyDescent="0.3">
      <c r="A255" s="81"/>
    </row>
    <row r="256" spans="1:1" s="82" customFormat="1" x14ac:dyDescent="0.3">
      <c r="A256" s="81"/>
    </row>
    <row r="257" spans="1:1" s="82" customFormat="1" x14ac:dyDescent="0.3">
      <c r="A257" s="81"/>
    </row>
    <row r="258" spans="1:1" s="82" customFormat="1" x14ac:dyDescent="0.3">
      <c r="A258" s="81"/>
    </row>
    <row r="259" spans="1:1" s="82" customFormat="1" x14ac:dyDescent="0.3">
      <c r="A259" s="81"/>
    </row>
    <row r="260" spans="1:1" s="82" customFormat="1" x14ac:dyDescent="0.3">
      <c r="A260" s="81"/>
    </row>
    <row r="261" spans="1:1" s="82" customFormat="1" x14ac:dyDescent="0.3">
      <c r="A261" s="81"/>
    </row>
    <row r="262" spans="1:1" s="82" customFormat="1" x14ac:dyDescent="0.3">
      <c r="A262" s="81"/>
    </row>
    <row r="263" spans="1:1" s="82" customFormat="1" x14ac:dyDescent="0.3">
      <c r="A263" s="81"/>
    </row>
    <row r="264" spans="1:1" s="82" customFormat="1" x14ac:dyDescent="0.3">
      <c r="A264" s="81"/>
    </row>
    <row r="265" spans="1:1" s="82" customFormat="1" x14ac:dyDescent="0.3">
      <c r="A265" s="81"/>
    </row>
    <row r="266" spans="1:1" s="82" customFormat="1" x14ac:dyDescent="0.3">
      <c r="A266" s="81"/>
    </row>
    <row r="267" spans="1:1" s="82" customFormat="1" x14ac:dyDescent="0.3">
      <c r="A267" s="81"/>
    </row>
    <row r="268" spans="1:1" s="82" customFormat="1" x14ac:dyDescent="0.3">
      <c r="A268" s="81"/>
    </row>
    <row r="269" spans="1:1" s="82" customFormat="1" x14ac:dyDescent="0.3">
      <c r="A269" s="81"/>
    </row>
    <row r="270" spans="1:1" s="82" customFormat="1" x14ac:dyDescent="0.3">
      <c r="A270" s="81"/>
    </row>
    <row r="271" spans="1:1" s="82" customFormat="1" x14ac:dyDescent="0.3">
      <c r="A271" s="81"/>
    </row>
    <row r="272" spans="1:1" s="82" customFormat="1" x14ac:dyDescent="0.3">
      <c r="A272" s="81"/>
    </row>
    <row r="273" spans="1:1" s="82" customFormat="1" x14ac:dyDescent="0.3">
      <c r="A273" s="81"/>
    </row>
    <row r="274" spans="1:1" s="82" customFormat="1" x14ac:dyDescent="0.3">
      <c r="A274" s="81"/>
    </row>
    <row r="275" spans="1:1" s="82" customFormat="1" x14ac:dyDescent="0.3">
      <c r="A275" s="81"/>
    </row>
    <row r="276" spans="1:1" s="82" customFormat="1" x14ac:dyDescent="0.3">
      <c r="A276" s="81"/>
    </row>
    <row r="277" spans="1:1" s="82" customFormat="1" x14ac:dyDescent="0.3">
      <c r="A277" s="81"/>
    </row>
    <row r="278" spans="1:1" s="82" customFormat="1" x14ac:dyDescent="0.3">
      <c r="A278" s="81"/>
    </row>
    <row r="279" spans="1:1" s="82" customFormat="1" x14ac:dyDescent="0.3">
      <c r="A279" s="81"/>
    </row>
    <row r="280" spans="1:1" s="82" customFormat="1" x14ac:dyDescent="0.3">
      <c r="A280" s="81"/>
    </row>
    <row r="281" spans="1:1" s="82" customFormat="1" x14ac:dyDescent="0.3">
      <c r="A281" s="81"/>
    </row>
    <row r="282" spans="1:1" s="82" customFormat="1" x14ac:dyDescent="0.3">
      <c r="A282" s="81"/>
    </row>
    <row r="283" spans="1:1" s="82" customFormat="1" x14ac:dyDescent="0.3">
      <c r="A283" s="81"/>
    </row>
    <row r="284" spans="1:1" s="82" customFormat="1" x14ac:dyDescent="0.3">
      <c r="A284" s="81"/>
    </row>
    <row r="285" spans="1:1" s="82" customFormat="1" x14ac:dyDescent="0.3">
      <c r="A285" s="81"/>
    </row>
    <row r="286" spans="1:1" s="82" customFormat="1" x14ac:dyDescent="0.3">
      <c r="A286" s="81"/>
    </row>
    <row r="287" spans="1:1" s="82" customFormat="1" x14ac:dyDescent="0.3">
      <c r="A287" s="81"/>
    </row>
    <row r="288" spans="1:1" s="82" customFormat="1" x14ac:dyDescent="0.3">
      <c r="A288" s="81"/>
    </row>
    <row r="289" spans="1:1" s="82" customFormat="1" x14ac:dyDescent="0.3">
      <c r="A289" s="81"/>
    </row>
    <row r="290" spans="1:1" s="82" customFormat="1" x14ac:dyDescent="0.3">
      <c r="A290" s="81"/>
    </row>
    <row r="291" spans="1:1" s="82" customFormat="1" x14ac:dyDescent="0.3">
      <c r="A291" s="81"/>
    </row>
    <row r="292" spans="1:1" s="82" customFormat="1" x14ac:dyDescent="0.3">
      <c r="A292" s="81"/>
    </row>
    <row r="293" spans="1:1" s="82" customFormat="1" x14ac:dyDescent="0.3">
      <c r="A293" s="81"/>
    </row>
    <row r="294" spans="1:1" s="82" customFormat="1" x14ac:dyDescent="0.3">
      <c r="A294" s="81"/>
    </row>
    <row r="295" spans="1:1" s="82" customFormat="1" x14ac:dyDescent="0.3">
      <c r="A295" s="81"/>
    </row>
    <row r="296" spans="1:1" s="82" customFormat="1" x14ac:dyDescent="0.3">
      <c r="A296" s="81"/>
    </row>
    <row r="297" spans="1:1" s="82" customFormat="1" x14ac:dyDescent="0.3">
      <c r="A297" s="81"/>
    </row>
    <row r="298" spans="1:1" s="82" customFormat="1" x14ac:dyDescent="0.3">
      <c r="A298" s="81"/>
    </row>
    <row r="299" spans="1:1" s="82" customFormat="1" x14ac:dyDescent="0.3">
      <c r="A299" s="81"/>
    </row>
    <row r="300" spans="1:1" s="82" customFormat="1" x14ac:dyDescent="0.3">
      <c r="A300" s="81"/>
    </row>
    <row r="301" spans="1:1" s="82" customFormat="1" x14ac:dyDescent="0.3">
      <c r="A301" s="81"/>
    </row>
    <row r="302" spans="1:1" s="82" customFormat="1" x14ac:dyDescent="0.3">
      <c r="A302" s="81"/>
    </row>
    <row r="303" spans="1:1" s="82" customFormat="1" x14ac:dyDescent="0.3">
      <c r="A303" s="81"/>
    </row>
    <row r="304" spans="1:1" s="82" customFormat="1" x14ac:dyDescent="0.3">
      <c r="A304" s="81"/>
    </row>
    <row r="305" spans="1:1" s="82" customFormat="1" x14ac:dyDescent="0.3">
      <c r="A305" s="81"/>
    </row>
    <row r="306" spans="1:1" s="82" customFormat="1" x14ac:dyDescent="0.3">
      <c r="A306" s="81"/>
    </row>
    <row r="307" spans="1:1" s="82" customFormat="1" x14ac:dyDescent="0.3">
      <c r="A307" s="81"/>
    </row>
    <row r="308" spans="1:1" s="82" customFormat="1" x14ac:dyDescent="0.3">
      <c r="A308" s="81"/>
    </row>
    <row r="309" spans="1:1" s="82" customFormat="1" x14ac:dyDescent="0.3">
      <c r="A309" s="81"/>
    </row>
    <row r="310" spans="1:1" s="82" customFormat="1" x14ac:dyDescent="0.3">
      <c r="A310" s="81"/>
    </row>
    <row r="311" spans="1:1" s="82" customFormat="1" x14ac:dyDescent="0.3">
      <c r="A311" s="81"/>
    </row>
    <row r="312" spans="1:1" s="82" customFormat="1" x14ac:dyDescent="0.3">
      <c r="A312" s="81"/>
    </row>
    <row r="313" spans="1:1" s="82" customFormat="1" x14ac:dyDescent="0.3">
      <c r="A313" s="81"/>
    </row>
    <row r="314" spans="1:1" s="82" customFormat="1" x14ac:dyDescent="0.3">
      <c r="A314" s="81"/>
    </row>
    <row r="315" spans="1:1" s="82" customFormat="1" x14ac:dyDescent="0.3">
      <c r="A315" s="81"/>
    </row>
    <row r="316" spans="1:1" s="82" customFormat="1" x14ac:dyDescent="0.3">
      <c r="A316" s="81"/>
    </row>
    <row r="317" spans="1:1" s="82" customFormat="1" x14ac:dyDescent="0.3">
      <c r="A317" s="81"/>
    </row>
    <row r="318" spans="1:1" s="82" customFormat="1" x14ac:dyDescent="0.3">
      <c r="A318" s="81"/>
    </row>
    <row r="319" spans="1:1" s="82" customFormat="1" x14ac:dyDescent="0.3">
      <c r="A319" s="81"/>
    </row>
    <row r="320" spans="1:1" s="82" customFormat="1" x14ac:dyDescent="0.3">
      <c r="A320" s="81"/>
    </row>
    <row r="321" spans="1:1" s="82" customFormat="1" x14ac:dyDescent="0.3">
      <c r="A321" s="81"/>
    </row>
    <row r="322" spans="1:1" s="82" customFormat="1" x14ac:dyDescent="0.3">
      <c r="A322" s="81"/>
    </row>
    <row r="323" spans="1:1" s="82" customFormat="1" x14ac:dyDescent="0.3">
      <c r="A323" s="81"/>
    </row>
    <row r="324" spans="1:1" s="82" customFormat="1" x14ac:dyDescent="0.3">
      <c r="A324" s="81"/>
    </row>
    <row r="325" spans="1:1" s="82" customFormat="1" x14ac:dyDescent="0.3">
      <c r="A325" s="81"/>
    </row>
    <row r="326" spans="1:1" s="82" customFormat="1" x14ac:dyDescent="0.3">
      <c r="A326" s="81"/>
    </row>
    <row r="327" spans="1:1" s="82" customFormat="1" x14ac:dyDescent="0.3">
      <c r="A327" s="81"/>
    </row>
    <row r="328" spans="1:1" s="82" customFormat="1" x14ac:dyDescent="0.3">
      <c r="A328" s="81"/>
    </row>
    <row r="329" spans="1:1" s="82" customFormat="1" x14ac:dyDescent="0.3">
      <c r="A329" s="81"/>
    </row>
    <row r="330" spans="1:1" s="82" customFormat="1" x14ac:dyDescent="0.3">
      <c r="A330" s="81"/>
    </row>
    <row r="331" spans="1:1" s="82" customFormat="1" x14ac:dyDescent="0.3">
      <c r="A331" s="81"/>
    </row>
    <row r="332" spans="1:1" s="82" customFormat="1" x14ac:dyDescent="0.3">
      <c r="A332" s="81"/>
    </row>
    <row r="333" spans="1:1" s="82" customFormat="1" x14ac:dyDescent="0.3">
      <c r="A333" s="81"/>
    </row>
    <row r="334" spans="1:1" s="82" customFormat="1" x14ac:dyDescent="0.3">
      <c r="A334" s="81"/>
    </row>
    <row r="335" spans="1:1" s="82" customFormat="1" x14ac:dyDescent="0.3">
      <c r="A335" s="81"/>
    </row>
    <row r="336" spans="1:1" s="82" customFormat="1" x14ac:dyDescent="0.3">
      <c r="A336" s="81"/>
    </row>
    <row r="337" spans="1:1" s="82" customFormat="1" x14ac:dyDescent="0.3">
      <c r="A337" s="81"/>
    </row>
    <row r="338" spans="1:1" s="82" customFormat="1" x14ac:dyDescent="0.3">
      <c r="A338" s="81"/>
    </row>
    <row r="339" spans="1:1" s="82" customFormat="1" x14ac:dyDescent="0.3">
      <c r="A339" s="81"/>
    </row>
    <row r="340" spans="1:1" s="82" customFormat="1" x14ac:dyDescent="0.3">
      <c r="A340" s="81"/>
    </row>
    <row r="341" spans="1:1" s="82" customFormat="1" x14ac:dyDescent="0.3">
      <c r="A341" s="81"/>
    </row>
    <row r="342" spans="1:1" s="82" customFormat="1" x14ac:dyDescent="0.3">
      <c r="A342" s="81"/>
    </row>
    <row r="343" spans="1:1" s="82" customFormat="1" x14ac:dyDescent="0.3">
      <c r="A343" s="81"/>
    </row>
    <row r="344" spans="1:1" s="82" customFormat="1" x14ac:dyDescent="0.3">
      <c r="A344" s="81"/>
    </row>
    <row r="345" spans="1:1" s="82" customFormat="1" x14ac:dyDescent="0.3">
      <c r="A345" s="81"/>
    </row>
    <row r="346" spans="1:1" s="82" customFormat="1" x14ac:dyDescent="0.3">
      <c r="A346" s="81"/>
    </row>
    <row r="347" spans="1:1" s="82" customFormat="1" x14ac:dyDescent="0.3">
      <c r="A347" s="81"/>
    </row>
    <row r="348" spans="1:1" s="82" customFormat="1" x14ac:dyDescent="0.3">
      <c r="A348" s="81"/>
    </row>
    <row r="349" spans="1:1" s="82" customFormat="1" x14ac:dyDescent="0.3">
      <c r="A349" s="81"/>
    </row>
    <row r="350" spans="1:1" s="82" customFormat="1" x14ac:dyDescent="0.3">
      <c r="A350" s="81"/>
    </row>
    <row r="351" spans="1:1" s="82" customFormat="1" x14ac:dyDescent="0.3">
      <c r="A351" s="81"/>
    </row>
    <row r="352" spans="1:1" s="82" customFormat="1" x14ac:dyDescent="0.3">
      <c r="A352" s="81"/>
    </row>
    <row r="353" spans="1:1" s="82" customFormat="1" x14ac:dyDescent="0.3">
      <c r="A353" s="81"/>
    </row>
    <row r="354" spans="1:1" s="82" customFormat="1" x14ac:dyDescent="0.3">
      <c r="A354" s="81"/>
    </row>
    <row r="355" spans="1:1" s="82" customFormat="1" x14ac:dyDescent="0.3">
      <c r="A355" s="81"/>
    </row>
    <row r="356" spans="1:1" s="82" customFormat="1" x14ac:dyDescent="0.3">
      <c r="A356" s="81"/>
    </row>
    <row r="357" spans="1:1" s="82" customFormat="1" x14ac:dyDescent="0.3">
      <c r="A357" s="81"/>
    </row>
    <row r="358" spans="1:1" s="82" customFormat="1" x14ac:dyDescent="0.3">
      <c r="A358" s="81"/>
    </row>
    <row r="359" spans="1:1" s="82" customFormat="1" x14ac:dyDescent="0.3">
      <c r="A359" s="81"/>
    </row>
    <row r="360" spans="1:1" s="82" customFormat="1" x14ac:dyDescent="0.3">
      <c r="A360" s="81"/>
    </row>
    <row r="361" spans="1:1" s="82" customFormat="1" x14ac:dyDescent="0.3">
      <c r="A361" s="81"/>
    </row>
    <row r="362" spans="1:1" s="82" customFormat="1" x14ac:dyDescent="0.3">
      <c r="A362" s="81"/>
    </row>
    <row r="363" spans="1:1" s="82" customFormat="1" x14ac:dyDescent="0.3">
      <c r="A363" s="81"/>
    </row>
    <row r="364" spans="1:1" s="82" customFormat="1" x14ac:dyDescent="0.3">
      <c r="A364" s="81"/>
    </row>
    <row r="365" spans="1:1" s="82" customFormat="1" x14ac:dyDescent="0.3">
      <c r="A365" s="81"/>
    </row>
    <row r="366" spans="1:1" s="82" customFormat="1" x14ac:dyDescent="0.3">
      <c r="A366" s="81"/>
    </row>
    <row r="367" spans="1:1" s="82" customFormat="1" x14ac:dyDescent="0.3">
      <c r="A367" s="81"/>
    </row>
    <row r="368" spans="1:1" s="82" customFormat="1" x14ac:dyDescent="0.3">
      <c r="A368" s="81"/>
    </row>
    <row r="369" spans="1:1" s="82" customFormat="1" x14ac:dyDescent="0.3">
      <c r="A369" s="81"/>
    </row>
    <row r="370" spans="1:1" s="82" customFormat="1" x14ac:dyDescent="0.3">
      <c r="A370" s="81"/>
    </row>
    <row r="371" spans="1:1" s="82" customFormat="1" x14ac:dyDescent="0.3">
      <c r="A371" s="81"/>
    </row>
    <row r="372" spans="1:1" s="82" customFormat="1" x14ac:dyDescent="0.3">
      <c r="A372" s="81"/>
    </row>
    <row r="373" spans="1:1" s="82" customFormat="1" x14ac:dyDescent="0.3">
      <c r="A373" s="81"/>
    </row>
    <row r="374" spans="1:1" s="82" customFormat="1" x14ac:dyDescent="0.3">
      <c r="A374" s="81"/>
    </row>
    <row r="375" spans="1:1" s="82" customFormat="1" x14ac:dyDescent="0.3">
      <c r="A375" s="81"/>
    </row>
    <row r="376" spans="1:1" s="82" customFormat="1" x14ac:dyDescent="0.3">
      <c r="A376" s="81"/>
    </row>
    <row r="377" spans="1:1" s="82" customFormat="1" x14ac:dyDescent="0.3">
      <c r="A377" s="81"/>
    </row>
    <row r="378" spans="1:1" s="82" customFormat="1" x14ac:dyDescent="0.3">
      <c r="A378" s="81"/>
    </row>
    <row r="379" spans="1:1" s="82" customFormat="1" x14ac:dyDescent="0.3">
      <c r="A379" s="81"/>
    </row>
    <row r="380" spans="1:1" s="82" customFormat="1" x14ac:dyDescent="0.3">
      <c r="A380" s="81"/>
    </row>
    <row r="381" spans="1:1" s="82" customFormat="1" x14ac:dyDescent="0.3">
      <c r="A381" s="81"/>
    </row>
    <row r="382" spans="1:1" s="82" customFormat="1" x14ac:dyDescent="0.3">
      <c r="A382" s="81"/>
    </row>
    <row r="383" spans="1:1" s="82" customFormat="1" x14ac:dyDescent="0.3">
      <c r="A383" s="81"/>
    </row>
    <row r="384" spans="1:1" s="82" customFormat="1" x14ac:dyDescent="0.3">
      <c r="A384" s="81"/>
    </row>
    <row r="385" spans="1:1" s="82" customFormat="1" x14ac:dyDescent="0.3">
      <c r="A385" s="81"/>
    </row>
  </sheetData>
  <mergeCells count="2">
    <mergeCell ref="B9:E9"/>
    <mergeCell ref="B6:E6"/>
  </mergeCells>
  <pageMargins left="0.51181102362204722" right="0.51181102362204722" top="0.55118110236220474" bottom="0.55118110236220474" header="0.31496062992125984" footer="0.31496062992125984"/>
  <pageSetup paperSize="9" scale="92" fitToHeight="0" orientation="portrait" r:id="rId1"/>
  <rowBreaks count="2" manualBreakCount="2">
    <brk id="45" max="4" man="1"/>
    <brk id="81" max="4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M385"/>
  <sheetViews>
    <sheetView view="pageBreakPreview" zoomScale="175" zoomScaleNormal="100" zoomScaleSheetLayoutView="175" workbookViewId="0">
      <selection activeCell="B9" sqref="B9:E9"/>
    </sheetView>
  </sheetViews>
  <sheetFormatPr baseColWidth="10" defaultColWidth="11.453125" defaultRowHeight="13" x14ac:dyDescent="0.3"/>
  <cols>
    <col min="1" max="1" width="55.7265625" style="93" bestFit="1" customWidth="1"/>
    <col min="2" max="4" width="11.453125" style="94" customWidth="1"/>
    <col min="5" max="13" width="11.453125" style="94"/>
    <col min="14" max="241" width="11.453125" style="82"/>
    <col min="242" max="16384" width="11.453125" style="94"/>
  </cols>
  <sheetData>
    <row r="1" spans="1:273" s="82" customFormat="1" ht="15" customHeight="1" x14ac:dyDescent="0.3">
      <c r="A1" s="81"/>
    </row>
    <row r="2" spans="1:273" s="82" customFormat="1" ht="15" customHeight="1" x14ac:dyDescent="0.3">
      <c r="A2" s="81"/>
    </row>
    <row r="3" spans="1:273" s="82" customFormat="1" ht="15" customHeight="1" x14ac:dyDescent="0.3">
      <c r="A3" s="81"/>
    </row>
    <row r="4" spans="1:273" s="82" customFormat="1" ht="15" customHeight="1" x14ac:dyDescent="0.3">
      <c r="A4" s="81"/>
    </row>
    <row r="5" spans="1:273" s="86" customFormat="1" ht="20.149999999999999" customHeight="1" x14ac:dyDescent="0.3">
      <c r="A5" s="95"/>
      <c r="B5" s="122" t="s">
        <v>333</v>
      </c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  <c r="IX5" s="96"/>
      <c r="IY5" s="96"/>
      <c r="IZ5" s="96"/>
      <c r="JA5" s="96"/>
      <c r="JB5" s="96"/>
      <c r="JC5" s="96"/>
      <c r="JD5" s="96"/>
      <c r="JE5" s="96"/>
      <c r="JF5" s="96"/>
      <c r="JG5" s="96"/>
      <c r="JH5" s="96"/>
      <c r="JI5" s="96"/>
      <c r="JJ5" s="96"/>
      <c r="JK5" s="96"/>
      <c r="JL5" s="96"/>
      <c r="JM5" s="96"/>
    </row>
    <row r="6" spans="1:273" s="86" customFormat="1" ht="70" customHeight="1" x14ac:dyDescent="0.3">
      <c r="A6" s="97"/>
      <c r="B6" s="170" t="s">
        <v>220</v>
      </c>
      <c r="C6" s="170"/>
      <c r="D6" s="170"/>
      <c r="E6" s="170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  <c r="IX6" s="96"/>
      <c r="IY6" s="96"/>
      <c r="IZ6" s="96"/>
      <c r="JA6" s="96"/>
      <c r="JB6" s="96"/>
      <c r="JC6" s="96"/>
      <c r="JD6" s="96"/>
      <c r="JE6" s="96"/>
      <c r="JF6" s="96"/>
      <c r="JG6" s="96"/>
      <c r="JH6" s="96"/>
      <c r="JI6" s="96"/>
      <c r="JJ6" s="96"/>
      <c r="JK6" s="96"/>
      <c r="JL6" s="96"/>
      <c r="JM6" s="96"/>
    </row>
    <row r="7" spans="1:273" s="82" customFormat="1" ht="35.15" customHeight="1" x14ac:dyDescent="0.3">
      <c r="A7" s="98" t="s">
        <v>329</v>
      </c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  <c r="IX7" s="94"/>
      <c r="IY7" s="94"/>
      <c r="IZ7" s="94"/>
      <c r="JA7" s="94"/>
      <c r="JB7" s="94"/>
      <c r="JC7" s="94"/>
      <c r="JD7" s="94"/>
      <c r="JE7" s="94"/>
      <c r="JF7" s="94"/>
      <c r="JG7" s="94"/>
      <c r="JH7" s="94"/>
      <c r="JI7" s="94"/>
      <c r="JJ7" s="94"/>
      <c r="JK7" s="94"/>
      <c r="JL7" s="94"/>
      <c r="JM7" s="94"/>
    </row>
    <row r="8" spans="1:273" s="82" customFormat="1" ht="12" customHeight="1" x14ac:dyDescent="0.3">
      <c r="A8" s="89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</row>
    <row r="9" spans="1:273" s="82" customFormat="1" ht="30" customHeight="1" x14ac:dyDescent="0.3">
      <c r="A9" s="99"/>
      <c r="B9" s="171" t="s">
        <v>334</v>
      </c>
      <c r="C9" s="171"/>
      <c r="D9" s="171"/>
      <c r="E9" s="171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</row>
    <row r="10" spans="1:273" s="82" customFormat="1" ht="20.149999999999999" customHeight="1" x14ac:dyDescent="0.3">
      <c r="A10" s="105"/>
      <c r="B10" s="46">
        <v>2018</v>
      </c>
      <c r="C10" s="46">
        <v>2019</v>
      </c>
      <c r="D10" s="46">
        <v>2020</v>
      </c>
      <c r="E10" s="47">
        <v>2021</v>
      </c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</row>
    <row r="11" spans="1:273" s="82" customFormat="1" x14ac:dyDescent="0.3">
      <c r="A11" s="90" t="s">
        <v>224</v>
      </c>
      <c r="B11" s="91"/>
      <c r="C11" s="91"/>
      <c r="D11" s="91"/>
      <c r="E11" s="92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  <c r="IX11" s="94"/>
      <c r="IY11" s="94"/>
      <c r="IZ11" s="94"/>
      <c r="JA11" s="94"/>
      <c r="JB11" s="94"/>
      <c r="JC11" s="94"/>
      <c r="JD11" s="94"/>
      <c r="JE11" s="94"/>
      <c r="JF11" s="94"/>
      <c r="JG11" s="94"/>
      <c r="JH11" s="94"/>
      <c r="JI11" s="94"/>
      <c r="JJ11" s="94"/>
      <c r="JK11" s="94"/>
      <c r="JL11" s="94"/>
      <c r="JM11" s="94"/>
    </row>
    <row r="12" spans="1:273" s="82" customFormat="1" x14ac:dyDescent="0.3">
      <c r="A12" s="100" t="s">
        <v>225</v>
      </c>
      <c r="B12" s="107">
        <v>0.55000000000000004</v>
      </c>
      <c r="C12" s="101">
        <v>0.68</v>
      </c>
      <c r="D12" s="101">
        <v>0.75609756097560976</v>
      </c>
      <c r="E12" s="102">
        <v>0.70833333333333337</v>
      </c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  <c r="IX12" s="94"/>
      <c r="IY12" s="94"/>
      <c r="IZ12" s="94"/>
      <c r="JA12" s="94"/>
      <c r="JB12" s="94"/>
      <c r="JC12" s="94"/>
      <c r="JD12" s="94"/>
      <c r="JE12" s="94"/>
      <c r="JF12" s="94"/>
      <c r="JG12" s="94"/>
      <c r="JH12" s="94"/>
      <c r="JI12" s="94"/>
      <c r="JJ12" s="94"/>
      <c r="JK12" s="94"/>
      <c r="JL12" s="94"/>
      <c r="JM12" s="94"/>
    </row>
    <row r="13" spans="1:273" s="82" customFormat="1" x14ac:dyDescent="0.3">
      <c r="A13" s="100" t="s">
        <v>226</v>
      </c>
      <c r="B13" s="107">
        <v>0.7142857142857143</v>
      </c>
      <c r="C13" s="101">
        <v>0.70370370370370372</v>
      </c>
      <c r="D13" s="101"/>
      <c r="E13" s="102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</row>
    <row r="14" spans="1:273" s="82" customFormat="1" x14ac:dyDescent="0.3">
      <c r="A14" s="100" t="s">
        <v>228</v>
      </c>
      <c r="B14" s="107"/>
      <c r="C14" s="101">
        <v>1</v>
      </c>
      <c r="D14" s="101">
        <v>1</v>
      </c>
      <c r="E14" s="102">
        <v>0.82758620689655171</v>
      </c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  <c r="IX14" s="94"/>
      <c r="IY14" s="94"/>
      <c r="IZ14" s="94"/>
      <c r="JA14" s="94"/>
      <c r="JB14" s="94"/>
      <c r="JC14" s="94"/>
      <c r="JD14" s="94"/>
      <c r="JE14" s="94"/>
      <c r="JF14" s="94"/>
      <c r="JG14" s="94"/>
      <c r="JH14" s="94"/>
      <c r="JI14" s="94"/>
      <c r="JJ14" s="94"/>
      <c r="JK14" s="94"/>
      <c r="JL14" s="94"/>
      <c r="JM14" s="94"/>
    </row>
    <row r="15" spans="1:273" s="82" customFormat="1" x14ac:dyDescent="0.3">
      <c r="A15" s="100" t="s">
        <v>229</v>
      </c>
      <c r="B15" s="107">
        <v>0.77215189873417722</v>
      </c>
      <c r="C15" s="101">
        <v>0.84507042253521125</v>
      </c>
      <c r="D15" s="101">
        <v>0.83783783783783783</v>
      </c>
      <c r="E15" s="102">
        <v>0.75</v>
      </c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</row>
    <row r="16" spans="1:273" s="82" customFormat="1" x14ac:dyDescent="0.3">
      <c r="A16" s="90" t="s">
        <v>231</v>
      </c>
      <c r="B16" s="91"/>
      <c r="C16" s="91"/>
      <c r="D16" s="91"/>
      <c r="E16" s="108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  <c r="IX16" s="94"/>
      <c r="IY16" s="94"/>
      <c r="IZ16" s="94"/>
      <c r="JA16" s="94"/>
      <c r="JB16" s="94"/>
      <c r="JC16" s="94"/>
      <c r="JD16" s="94"/>
      <c r="JE16" s="94"/>
      <c r="JF16" s="94"/>
      <c r="JG16" s="94"/>
      <c r="JH16" s="94"/>
      <c r="JI16" s="94"/>
      <c r="JJ16" s="94"/>
      <c r="JK16" s="94"/>
      <c r="JL16" s="94"/>
      <c r="JM16" s="94"/>
    </row>
    <row r="17" spans="1:273" s="82" customFormat="1" x14ac:dyDescent="0.3">
      <c r="A17" s="100" t="s">
        <v>232</v>
      </c>
      <c r="B17" s="107">
        <v>0.43478260869565216</v>
      </c>
      <c r="C17" s="101">
        <v>0.36538461538461536</v>
      </c>
      <c r="D17" s="101">
        <v>0.25757575757575757</v>
      </c>
      <c r="E17" s="102">
        <v>0.36065573770491804</v>
      </c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  <c r="IX17" s="94"/>
      <c r="IY17" s="94"/>
      <c r="IZ17" s="94"/>
      <c r="JA17" s="94"/>
      <c r="JB17" s="94"/>
      <c r="JC17" s="94"/>
      <c r="JD17" s="94"/>
      <c r="JE17" s="94"/>
      <c r="JF17" s="94"/>
      <c r="JG17" s="94"/>
      <c r="JH17" s="94"/>
      <c r="JI17" s="94"/>
      <c r="JJ17" s="94"/>
      <c r="JK17" s="94"/>
      <c r="JL17" s="94"/>
      <c r="JM17" s="94"/>
    </row>
    <row r="18" spans="1:273" s="82" customFormat="1" x14ac:dyDescent="0.3">
      <c r="A18" s="100" t="s">
        <v>233</v>
      </c>
      <c r="B18" s="107"/>
      <c r="C18" s="101"/>
      <c r="D18" s="101"/>
      <c r="E18" s="102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  <c r="IX18" s="94"/>
      <c r="IY18" s="94"/>
      <c r="IZ18" s="94"/>
      <c r="JA18" s="94"/>
      <c r="JB18" s="94"/>
      <c r="JC18" s="94"/>
      <c r="JD18" s="94"/>
      <c r="JE18" s="94"/>
      <c r="JF18" s="94"/>
      <c r="JG18" s="94"/>
      <c r="JH18" s="94"/>
      <c r="JI18" s="94"/>
      <c r="JJ18" s="94"/>
      <c r="JK18" s="94"/>
      <c r="JL18" s="94"/>
      <c r="JM18" s="94"/>
    </row>
    <row r="19" spans="1:273" s="82" customFormat="1" x14ac:dyDescent="0.3">
      <c r="A19" s="100" t="s">
        <v>234</v>
      </c>
      <c r="B19" s="107">
        <v>0.45454545454545453</v>
      </c>
      <c r="C19" s="101">
        <v>0.35483870967741937</v>
      </c>
      <c r="D19" s="101">
        <v>0.38095238095238093</v>
      </c>
      <c r="E19" s="102">
        <v>0.48</v>
      </c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</row>
    <row r="20" spans="1:273" s="82" customFormat="1" x14ac:dyDescent="0.3">
      <c r="A20" s="100" t="s">
        <v>235</v>
      </c>
      <c r="B20" s="107">
        <v>0</v>
      </c>
      <c r="C20" s="101">
        <v>0.8571428571428571</v>
      </c>
      <c r="D20" s="101">
        <v>0.66666666666666663</v>
      </c>
      <c r="E20" s="102">
        <v>0.66666666666666663</v>
      </c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  <c r="IX20" s="94"/>
      <c r="IY20" s="94"/>
      <c r="IZ20" s="94"/>
      <c r="JA20" s="94"/>
      <c r="JB20" s="94"/>
      <c r="JC20" s="94"/>
      <c r="JD20" s="94"/>
      <c r="JE20" s="94"/>
      <c r="JF20" s="94"/>
      <c r="JG20" s="94"/>
      <c r="JH20" s="94"/>
      <c r="JI20" s="94"/>
      <c r="JJ20" s="94"/>
      <c r="JK20" s="94"/>
      <c r="JL20" s="94"/>
      <c r="JM20" s="94"/>
    </row>
    <row r="21" spans="1:273" s="82" customFormat="1" x14ac:dyDescent="0.3">
      <c r="A21" s="90" t="s">
        <v>236</v>
      </c>
      <c r="B21" s="91"/>
      <c r="C21" s="91"/>
      <c r="D21" s="91"/>
      <c r="E21" s="108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  <c r="IX21" s="94"/>
      <c r="IY21" s="94"/>
      <c r="IZ21" s="94"/>
      <c r="JA21" s="94"/>
      <c r="JB21" s="94"/>
      <c r="JC21" s="94"/>
      <c r="JD21" s="94"/>
      <c r="JE21" s="94"/>
      <c r="JF21" s="94"/>
      <c r="JG21" s="94"/>
      <c r="JH21" s="94"/>
      <c r="JI21" s="94"/>
      <c r="JJ21" s="94"/>
      <c r="JK21" s="94"/>
      <c r="JL21" s="94"/>
      <c r="JM21" s="94"/>
    </row>
    <row r="22" spans="1:273" s="82" customFormat="1" x14ac:dyDescent="0.3">
      <c r="A22" s="100" t="s">
        <v>237</v>
      </c>
      <c r="B22" s="107">
        <v>0.4375</v>
      </c>
      <c r="C22" s="101">
        <v>0.58064516129032262</v>
      </c>
      <c r="D22" s="101">
        <v>0.52727272727272723</v>
      </c>
      <c r="E22" s="102">
        <v>0.5</v>
      </c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  <c r="IX22" s="94"/>
      <c r="IY22" s="94"/>
      <c r="IZ22" s="94"/>
      <c r="JA22" s="94"/>
      <c r="JB22" s="94"/>
      <c r="JC22" s="94"/>
      <c r="JD22" s="94"/>
      <c r="JE22" s="94"/>
      <c r="JF22" s="94"/>
      <c r="JG22" s="94"/>
      <c r="JH22" s="94"/>
      <c r="JI22" s="94"/>
      <c r="JJ22" s="94"/>
      <c r="JK22" s="94"/>
      <c r="JL22" s="94"/>
      <c r="JM22" s="94"/>
    </row>
    <row r="23" spans="1:273" s="82" customFormat="1" x14ac:dyDescent="0.3">
      <c r="A23" s="100" t="s">
        <v>238</v>
      </c>
      <c r="B23" s="107">
        <v>0.5757575757575758</v>
      </c>
      <c r="C23" s="101">
        <v>0.58823529411764708</v>
      </c>
      <c r="D23" s="101">
        <v>0.42105263157894735</v>
      </c>
      <c r="E23" s="102">
        <v>0.54807692307692313</v>
      </c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</row>
    <row r="24" spans="1:273" s="82" customFormat="1" x14ac:dyDescent="0.3">
      <c r="A24" s="100" t="s">
        <v>239</v>
      </c>
      <c r="B24" s="107">
        <v>0.42758620689655175</v>
      </c>
      <c r="C24" s="101">
        <v>0.48314606741573035</v>
      </c>
      <c r="D24" s="101">
        <v>0.57831325301204817</v>
      </c>
      <c r="E24" s="102">
        <v>0.52411575562700963</v>
      </c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</row>
    <row r="25" spans="1:273" s="82" customFormat="1" x14ac:dyDescent="0.3">
      <c r="A25" s="100" t="s">
        <v>240</v>
      </c>
      <c r="B25" s="107">
        <v>0.47540983606557374</v>
      </c>
      <c r="C25" s="101">
        <v>0.72131147540983609</v>
      </c>
      <c r="D25" s="101">
        <v>0.59090909090909094</v>
      </c>
      <c r="E25" s="102">
        <v>0.57446808510638303</v>
      </c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  <c r="IW25" s="94"/>
      <c r="IX25" s="94"/>
      <c r="IY25" s="94"/>
      <c r="IZ25" s="94"/>
      <c r="JA25" s="94"/>
      <c r="JB25" s="94"/>
      <c r="JC25" s="94"/>
      <c r="JD25" s="94"/>
      <c r="JE25" s="94"/>
      <c r="JF25" s="94"/>
      <c r="JG25" s="94"/>
      <c r="JH25" s="94"/>
      <c r="JI25" s="94"/>
      <c r="JJ25" s="94"/>
      <c r="JK25" s="94"/>
      <c r="JL25" s="94"/>
      <c r="JM25" s="94"/>
    </row>
    <row r="26" spans="1:273" s="82" customFormat="1" x14ac:dyDescent="0.3">
      <c r="A26" s="100" t="s">
        <v>241</v>
      </c>
      <c r="B26" s="107">
        <v>0.31782945736434109</v>
      </c>
      <c r="C26" s="101">
        <v>0.48360655737704916</v>
      </c>
      <c r="D26" s="101">
        <v>0.42384105960264901</v>
      </c>
      <c r="E26" s="102">
        <v>0.4689655172413793</v>
      </c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  <c r="IW26" s="94"/>
      <c r="IX26" s="94"/>
      <c r="IY26" s="94"/>
      <c r="IZ26" s="94"/>
      <c r="JA26" s="94"/>
      <c r="JB26" s="94"/>
      <c r="JC26" s="94"/>
      <c r="JD26" s="94"/>
      <c r="JE26" s="94"/>
      <c r="JF26" s="94"/>
      <c r="JG26" s="94"/>
      <c r="JH26" s="94"/>
      <c r="JI26" s="94"/>
      <c r="JJ26" s="94"/>
      <c r="JK26" s="94"/>
      <c r="JL26" s="94"/>
      <c r="JM26" s="94"/>
    </row>
    <row r="27" spans="1:273" s="82" customFormat="1" x14ac:dyDescent="0.3">
      <c r="A27" s="100" t="s">
        <v>242</v>
      </c>
      <c r="B27" s="107">
        <v>0.5714285714285714</v>
      </c>
      <c r="C27" s="101">
        <v>0.66666666666666663</v>
      </c>
      <c r="D27" s="101">
        <v>0.56521739130434778</v>
      </c>
      <c r="E27" s="102">
        <v>0.90909090909090906</v>
      </c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</row>
    <row r="28" spans="1:273" s="82" customFormat="1" x14ac:dyDescent="0.3">
      <c r="A28" s="100" t="s">
        <v>243</v>
      </c>
      <c r="B28" s="103"/>
      <c r="C28" s="101">
        <v>0.54166666666666663</v>
      </c>
      <c r="D28" s="101"/>
      <c r="E28" s="102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</row>
    <row r="29" spans="1:273" s="82" customFormat="1" x14ac:dyDescent="0.3">
      <c r="A29" s="100" t="s">
        <v>244</v>
      </c>
      <c r="B29" s="103"/>
      <c r="C29" s="101">
        <v>0.54166666666666663</v>
      </c>
      <c r="D29" s="101"/>
      <c r="E29" s="102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</row>
    <row r="30" spans="1:273" s="82" customFormat="1" x14ac:dyDescent="0.3">
      <c r="A30" s="100" t="s">
        <v>245</v>
      </c>
      <c r="B30" s="103"/>
      <c r="C30" s="101">
        <v>0.52941176470588236</v>
      </c>
      <c r="D30" s="101"/>
      <c r="E30" s="102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  <c r="IV30" s="94"/>
      <c r="IW30" s="94"/>
      <c r="IX30" s="94"/>
      <c r="IY30" s="94"/>
      <c r="IZ30" s="94"/>
      <c r="JA30" s="94"/>
      <c r="JB30" s="94"/>
      <c r="JC30" s="94"/>
      <c r="JD30" s="94"/>
      <c r="JE30" s="94"/>
      <c r="JF30" s="94"/>
      <c r="JG30" s="94"/>
      <c r="JH30" s="94"/>
      <c r="JI30" s="94"/>
      <c r="JJ30" s="94"/>
      <c r="JK30" s="94"/>
      <c r="JL30" s="94"/>
      <c r="JM30" s="94"/>
    </row>
    <row r="31" spans="1:273" s="82" customFormat="1" x14ac:dyDescent="0.3">
      <c r="A31" s="100" t="s">
        <v>246</v>
      </c>
      <c r="B31" s="103"/>
      <c r="C31" s="101">
        <v>0.58823529411764708</v>
      </c>
      <c r="D31" s="101"/>
      <c r="E31" s="102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  <c r="IV31" s="94"/>
      <c r="IW31" s="94"/>
      <c r="IX31" s="94"/>
      <c r="IY31" s="94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4"/>
      <c r="JL31" s="94"/>
      <c r="JM31" s="94"/>
    </row>
    <row r="32" spans="1:273" s="82" customFormat="1" x14ac:dyDescent="0.3">
      <c r="A32" s="100" t="s">
        <v>247</v>
      </c>
      <c r="B32" s="103"/>
      <c r="C32" s="101">
        <v>0.66666666666666663</v>
      </c>
      <c r="D32" s="101"/>
      <c r="E32" s="102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  <c r="IV32" s="94"/>
      <c r="IW32" s="94"/>
      <c r="IX32" s="94"/>
      <c r="IY32" s="94"/>
      <c r="IZ32" s="94"/>
      <c r="JA32" s="94"/>
      <c r="JB32" s="94"/>
      <c r="JC32" s="94"/>
      <c r="JD32" s="94"/>
      <c r="JE32" s="94"/>
      <c r="JF32" s="94"/>
      <c r="JG32" s="94"/>
      <c r="JH32" s="94"/>
      <c r="JI32" s="94"/>
      <c r="JJ32" s="94"/>
      <c r="JK32" s="94"/>
      <c r="JL32" s="94"/>
      <c r="JM32" s="94"/>
    </row>
    <row r="33" spans="1:273" s="82" customFormat="1" x14ac:dyDescent="0.3">
      <c r="A33" s="100" t="s">
        <v>248</v>
      </c>
      <c r="B33" s="103"/>
      <c r="C33" s="101">
        <v>0.58064516129032262</v>
      </c>
      <c r="D33" s="101"/>
      <c r="E33" s="102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  <c r="IV33" s="94"/>
      <c r="IW33" s="94"/>
      <c r="IX33" s="94"/>
      <c r="IY33" s="94"/>
      <c r="IZ33" s="94"/>
      <c r="JA33" s="94"/>
      <c r="JB33" s="94"/>
      <c r="JC33" s="94"/>
      <c r="JD33" s="94"/>
      <c r="JE33" s="94"/>
      <c r="JF33" s="94"/>
      <c r="JG33" s="94"/>
      <c r="JH33" s="94"/>
      <c r="JI33" s="94"/>
      <c r="JJ33" s="94"/>
      <c r="JK33" s="94"/>
      <c r="JL33" s="94"/>
      <c r="JM33" s="94"/>
    </row>
    <row r="34" spans="1:273" s="82" customFormat="1" x14ac:dyDescent="0.3">
      <c r="A34" s="100" t="s">
        <v>249</v>
      </c>
      <c r="B34" s="103"/>
      <c r="C34" s="101">
        <v>0.65217391304347827</v>
      </c>
      <c r="D34" s="101">
        <v>0.5859872611464968</v>
      </c>
      <c r="E34" s="102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  <c r="IV34" s="94"/>
      <c r="IW34" s="94"/>
      <c r="IX34" s="94"/>
      <c r="IY34" s="94"/>
      <c r="IZ34" s="94"/>
      <c r="JA34" s="94"/>
      <c r="JB34" s="94"/>
      <c r="JC34" s="94"/>
      <c r="JD34" s="94"/>
      <c r="JE34" s="94"/>
      <c r="JF34" s="94"/>
      <c r="JG34" s="94"/>
      <c r="JH34" s="94"/>
      <c r="JI34" s="94"/>
      <c r="JJ34" s="94"/>
      <c r="JK34" s="94"/>
      <c r="JL34" s="94"/>
      <c r="JM34" s="94"/>
    </row>
    <row r="35" spans="1:273" s="82" customFormat="1" x14ac:dyDescent="0.3">
      <c r="A35" s="100" t="s">
        <v>250</v>
      </c>
      <c r="B35" s="107">
        <v>0.58333333333333337</v>
      </c>
      <c r="C35" s="101">
        <v>0.81818181818181823</v>
      </c>
      <c r="D35" s="101">
        <v>0.82352941176470584</v>
      </c>
      <c r="E35" s="102">
        <v>0.54679802955665024</v>
      </c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  <c r="IV35" s="94"/>
      <c r="IW35" s="94"/>
      <c r="IX35" s="94"/>
      <c r="IY35" s="94"/>
      <c r="IZ35" s="94"/>
      <c r="JA35" s="94"/>
      <c r="JB35" s="94"/>
      <c r="JC35" s="94"/>
      <c r="JD35" s="94"/>
      <c r="JE35" s="94"/>
      <c r="JF35" s="94"/>
      <c r="JG35" s="94"/>
      <c r="JH35" s="94"/>
      <c r="JI35" s="94"/>
      <c r="JJ35" s="94"/>
      <c r="JK35" s="94"/>
      <c r="JL35" s="94"/>
      <c r="JM35" s="94"/>
    </row>
    <row r="36" spans="1:273" s="82" customFormat="1" x14ac:dyDescent="0.3">
      <c r="A36" s="100" t="s">
        <v>251</v>
      </c>
      <c r="B36" s="107">
        <v>0.58333333333333337</v>
      </c>
      <c r="C36" s="101">
        <v>0.75</v>
      </c>
      <c r="D36" s="101">
        <v>0.83116883116883122</v>
      </c>
      <c r="E36" s="102">
        <v>0.63636363636363635</v>
      </c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  <c r="IV36" s="94"/>
      <c r="IW36" s="94"/>
      <c r="IX36" s="94"/>
      <c r="IY36" s="94"/>
      <c r="IZ36" s="94"/>
      <c r="JA36" s="94"/>
      <c r="JB36" s="94"/>
      <c r="JC36" s="94"/>
      <c r="JD36" s="94"/>
      <c r="JE36" s="94"/>
      <c r="JF36" s="94"/>
      <c r="JG36" s="94"/>
      <c r="JH36" s="94"/>
      <c r="JI36" s="94"/>
      <c r="JJ36" s="94"/>
      <c r="JK36" s="94"/>
      <c r="JL36" s="94"/>
      <c r="JM36" s="94"/>
    </row>
    <row r="37" spans="1:273" s="82" customFormat="1" x14ac:dyDescent="0.3">
      <c r="A37" s="100" t="s">
        <v>252</v>
      </c>
      <c r="B37" s="107">
        <v>0.70731707317073167</v>
      </c>
      <c r="C37" s="101">
        <v>0.52500000000000002</v>
      </c>
      <c r="D37" s="101">
        <v>0.875</v>
      </c>
      <c r="E37" s="102">
        <v>0.63157894736842102</v>
      </c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  <c r="IW37" s="94"/>
      <c r="IX37" s="94"/>
      <c r="IY37" s="94"/>
      <c r="IZ37" s="94"/>
      <c r="JA37" s="94"/>
      <c r="JB37" s="94"/>
      <c r="JC37" s="94"/>
      <c r="JD37" s="94"/>
      <c r="JE37" s="94"/>
      <c r="JF37" s="94"/>
      <c r="JG37" s="94"/>
      <c r="JH37" s="94"/>
      <c r="JI37" s="94"/>
      <c r="JJ37" s="94"/>
      <c r="JK37" s="94"/>
      <c r="JL37" s="94"/>
      <c r="JM37" s="94"/>
    </row>
    <row r="38" spans="1:273" s="82" customFormat="1" x14ac:dyDescent="0.3">
      <c r="A38" s="100" t="s">
        <v>253</v>
      </c>
      <c r="B38" s="107"/>
      <c r="C38" s="101">
        <v>0.8</v>
      </c>
      <c r="D38" s="101">
        <v>0.86363636363636365</v>
      </c>
      <c r="E38" s="102">
        <v>0.8571428571428571</v>
      </c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  <c r="IW38" s="94"/>
      <c r="IX38" s="94"/>
      <c r="IY38" s="94"/>
      <c r="IZ38" s="94"/>
      <c r="JA38" s="94"/>
      <c r="JB38" s="94"/>
      <c r="JC38" s="94"/>
      <c r="JD38" s="94"/>
      <c r="JE38" s="94"/>
      <c r="JF38" s="94"/>
      <c r="JG38" s="94"/>
      <c r="JH38" s="94"/>
      <c r="JI38" s="94"/>
      <c r="JJ38" s="94"/>
      <c r="JK38" s="94"/>
      <c r="JL38" s="94"/>
      <c r="JM38" s="94"/>
    </row>
    <row r="39" spans="1:273" s="82" customFormat="1" x14ac:dyDescent="0.3">
      <c r="A39" s="100" t="s">
        <v>254</v>
      </c>
      <c r="B39" s="107"/>
      <c r="C39" s="101">
        <v>1</v>
      </c>
      <c r="D39" s="101">
        <v>0.77777777777777779</v>
      </c>
      <c r="E39" s="102">
        <v>0.90909090909090906</v>
      </c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  <c r="IW39" s="94"/>
      <c r="IX39" s="94"/>
      <c r="IY39" s="94"/>
      <c r="IZ39" s="94"/>
      <c r="JA39" s="94"/>
      <c r="JB39" s="94"/>
      <c r="JC39" s="94"/>
      <c r="JD39" s="94"/>
      <c r="JE39" s="94"/>
      <c r="JF39" s="94"/>
      <c r="JG39" s="94"/>
      <c r="JH39" s="94"/>
      <c r="JI39" s="94"/>
      <c r="JJ39" s="94"/>
      <c r="JK39" s="94"/>
      <c r="JL39" s="94"/>
      <c r="JM39" s="94"/>
    </row>
    <row r="40" spans="1:273" s="82" customFormat="1" x14ac:dyDescent="0.3">
      <c r="A40" s="100" t="s">
        <v>255</v>
      </c>
      <c r="B40" s="107"/>
      <c r="C40" s="101">
        <v>0.25</v>
      </c>
      <c r="D40" s="101">
        <v>0.5</v>
      </c>
      <c r="E40" s="102">
        <v>0.66666666666666663</v>
      </c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</row>
    <row r="41" spans="1:273" s="82" customFormat="1" x14ac:dyDescent="0.3">
      <c r="A41" s="100" t="s">
        <v>256</v>
      </c>
      <c r="B41" s="107"/>
      <c r="C41" s="101"/>
      <c r="D41" s="101">
        <v>0.75862068965517238</v>
      </c>
      <c r="E41" s="102">
        <v>0.55555555555555558</v>
      </c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</row>
    <row r="42" spans="1:273" s="82" customFormat="1" ht="21" x14ac:dyDescent="0.3">
      <c r="A42" s="100" t="s">
        <v>257</v>
      </c>
      <c r="B42" s="107"/>
      <c r="C42" s="101"/>
      <c r="D42" s="101"/>
      <c r="E42" s="102">
        <v>0.7142857142857143</v>
      </c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  <c r="IW42" s="94"/>
      <c r="IX42" s="94"/>
      <c r="IY42" s="94"/>
      <c r="IZ42" s="94"/>
      <c r="JA42" s="94"/>
      <c r="JB42" s="94"/>
      <c r="JC42" s="94"/>
      <c r="JD42" s="94"/>
      <c r="JE42" s="94"/>
      <c r="JF42" s="94"/>
      <c r="JG42" s="94"/>
      <c r="JH42" s="94"/>
      <c r="JI42" s="94"/>
      <c r="JJ42" s="94"/>
      <c r="JK42" s="94"/>
      <c r="JL42" s="94"/>
      <c r="JM42" s="94"/>
    </row>
    <row r="43" spans="1:273" s="82" customFormat="1" x14ac:dyDescent="0.3">
      <c r="A43" s="100" t="s">
        <v>258</v>
      </c>
      <c r="B43" s="107"/>
      <c r="C43" s="101"/>
      <c r="D43" s="101"/>
      <c r="E43" s="102">
        <v>0.75</v>
      </c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  <c r="IW43" s="94"/>
      <c r="IX43" s="94"/>
      <c r="IY43" s="94"/>
      <c r="IZ43" s="94"/>
      <c r="JA43" s="94"/>
      <c r="JB43" s="94"/>
      <c r="JC43" s="94"/>
      <c r="JD43" s="94"/>
      <c r="JE43" s="94"/>
      <c r="JF43" s="94"/>
      <c r="JG43" s="94"/>
      <c r="JH43" s="94"/>
      <c r="JI43" s="94"/>
      <c r="JJ43" s="94"/>
      <c r="JK43" s="94"/>
      <c r="JL43" s="94"/>
      <c r="JM43" s="94"/>
    </row>
    <row r="44" spans="1:273" s="82" customFormat="1" ht="31.5" x14ac:dyDescent="0.3">
      <c r="A44" s="100" t="s">
        <v>259</v>
      </c>
      <c r="B44" s="107"/>
      <c r="C44" s="101"/>
      <c r="D44" s="101">
        <v>1</v>
      </c>
      <c r="E44" s="102">
        <v>0.4</v>
      </c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  <c r="IW44" s="94"/>
      <c r="IX44" s="94"/>
      <c r="IY44" s="94"/>
      <c r="IZ44" s="94"/>
      <c r="JA44" s="94"/>
      <c r="JB44" s="94"/>
      <c r="JC44" s="94"/>
      <c r="JD44" s="94"/>
      <c r="JE44" s="94"/>
      <c r="JF44" s="94"/>
      <c r="JG44" s="94"/>
      <c r="JH44" s="94"/>
      <c r="JI44" s="94"/>
      <c r="JJ44" s="94"/>
      <c r="JK44" s="94"/>
      <c r="JL44" s="94"/>
      <c r="JM44" s="94"/>
    </row>
    <row r="45" spans="1:273" s="82" customFormat="1" ht="42" x14ac:dyDescent="0.3">
      <c r="A45" s="100" t="s">
        <v>260</v>
      </c>
      <c r="B45" s="107"/>
      <c r="C45" s="101"/>
      <c r="D45" s="101"/>
      <c r="E45" s="102">
        <v>0.75</v>
      </c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  <c r="IW45" s="94"/>
      <c r="IX45" s="94"/>
      <c r="IY45" s="94"/>
      <c r="IZ45" s="94"/>
      <c r="JA45" s="94"/>
      <c r="JB45" s="94"/>
      <c r="JC45" s="94"/>
      <c r="JD45" s="94"/>
      <c r="JE45" s="94"/>
      <c r="JF45" s="94"/>
      <c r="JG45" s="94"/>
      <c r="JH45" s="94"/>
      <c r="JI45" s="94"/>
      <c r="JJ45" s="94"/>
      <c r="JK45" s="94"/>
      <c r="JL45" s="94"/>
      <c r="JM45" s="94"/>
    </row>
    <row r="46" spans="1:273" s="82" customFormat="1" x14ac:dyDescent="0.3">
      <c r="A46" s="90" t="s">
        <v>261</v>
      </c>
      <c r="B46" s="91"/>
      <c r="C46" s="91"/>
      <c r="D46" s="91"/>
      <c r="E46" s="108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  <c r="IW46" s="94"/>
      <c r="IX46" s="94"/>
      <c r="IY46" s="94"/>
      <c r="IZ46" s="94"/>
      <c r="JA46" s="94"/>
      <c r="JB46" s="94"/>
      <c r="JC46" s="94"/>
      <c r="JD46" s="94"/>
      <c r="JE46" s="94"/>
      <c r="JF46" s="94"/>
      <c r="JG46" s="94"/>
      <c r="JH46" s="94"/>
      <c r="JI46" s="94"/>
      <c r="JJ46" s="94"/>
      <c r="JK46" s="94"/>
      <c r="JL46" s="94"/>
      <c r="JM46" s="94"/>
    </row>
    <row r="47" spans="1:273" s="82" customFormat="1" x14ac:dyDescent="0.3">
      <c r="A47" s="100" t="s">
        <v>262</v>
      </c>
      <c r="B47" s="107">
        <v>1</v>
      </c>
      <c r="C47" s="101">
        <v>1</v>
      </c>
      <c r="D47" s="101">
        <v>0.4</v>
      </c>
      <c r="E47" s="102">
        <v>0.7142857142857143</v>
      </c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  <c r="IV47" s="94"/>
      <c r="IW47" s="94"/>
      <c r="IX47" s="94"/>
      <c r="IY47" s="94"/>
      <c r="IZ47" s="94"/>
      <c r="JA47" s="94"/>
      <c r="JB47" s="94"/>
      <c r="JC47" s="94"/>
      <c r="JD47" s="94"/>
      <c r="JE47" s="94"/>
      <c r="JF47" s="94"/>
      <c r="JG47" s="94"/>
      <c r="JH47" s="94"/>
      <c r="JI47" s="94"/>
      <c r="JJ47" s="94"/>
      <c r="JK47" s="94"/>
      <c r="JL47" s="94"/>
      <c r="JM47" s="94"/>
    </row>
    <row r="48" spans="1:273" s="82" customFormat="1" x14ac:dyDescent="0.3">
      <c r="A48" s="100" t="s">
        <v>264</v>
      </c>
      <c r="B48" s="107">
        <v>0.625</v>
      </c>
      <c r="C48" s="101">
        <v>0.8</v>
      </c>
      <c r="D48" s="101">
        <v>0.5625</v>
      </c>
      <c r="E48" s="102">
        <v>0.68571428571428572</v>
      </c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  <c r="IV48" s="94"/>
      <c r="IW48" s="94"/>
      <c r="IX48" s="94"/>
      <c r="IY48" s="94"/>
      <c r="IZ48" s="94"/>
      <c r="JA48" s="94"/>
      <c r="JB48" s="94"/>
      <c r="JC48" s="94"/>
      <c r="JD48" s="94"/>
      <c r="JE48" s="94"/>
      <c r="JF48" s="94"/>
      <c r="JG48" s="94"/>
      <c r="JH48" s="94"/>
      <c r="JI48" s="94"/>
      <c r="JJ48" s="94"/>
      <c r="JK48" s="94"/>
      <c r="JL48" s="94"/>
      <c r="JM48" s="94"/>
    </row>
    <row r="49" spans="1:273" s="82" customFormat="1" x14ac:dyDescent="0.3">
      <c r="A49" s="100" t="s">
        <v>265</v>
      </c>
      <c r="B49" s="107">
        <v>0.67500000000000004</v>
      </c>
      <c r="C49" s="101">
        <v>0.75903614457831325</v>
      </c>
      <c r="D49" s="101">
        <v>0.63636363636363635</v>
      </c>
      <c r="E49" s="102">
        <v>0.77358490566037741</v>
      </c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  <c r="IW49" s="94"/>
      <c r="IX49" s="94"/>
      <c r="IY49" s="94"/>
      <c r="IZ49" s="94"/>
      <c r="JA49" s="94"/>
      <c r="JB49" s="94"/>
      <c r="JC49" s="94"/>
      <c r="JD49" s="94"/>
      <c r="JE49" s="94"/>
      <c r="JF49" s="94"/>
      <c r="JG49" s="94"/>
      <c r="JH49" s="94"/>
      <c r="JI49" s="94"/>
      <c r="JJ49" s="94"/>
      <c r="JK49" s="94"/>
      <c r="JL49" s="94"/>
      <c r="JM49" s="94"/>
    </row>
    <row r="50" spans="1:273" s="82" customFormat="1" x14ac:dyDescent="0.3">
      <c r="A50" s="100" t="s">
        <v>266</v>
      </c>
      <c r="B50" s="107">
        <v>0.66666666666666663</v>
      </c>
      <c r="C50" s="101">
        <v>0.66666666666666663</v>
      </c>
      <c r="D50" s="101">
        <v>0.81818181818181823</v>
      </c>
      <c r="E50" s="102">
        <v>0.72222222222222221</v>
      </c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  <c r="IV50" s="94"/>
      <c r="IW50" s="94"/>
      <c r="IX50" s="94"/>
      <c r="IY50" s="94"/>
      <c r="IZ50" s="94"/>
      <c r="JA50" s="94"/>
      <c r="JB50" s="94"/>
      <c r="JC50" s="94"/>
      <c r="JD50" s="94"/>
      <c r="JE50" s="94"/>
      <c r="JF50" s="94"/>
      <c r="JG50" s="94"/>
      <c r="JH50" s="94"/>
      <c r="JI50" s="94"/>
      <c r="JJ50" s="94"/>
      <c r="JK50" s="94"/>
      <c r="JL50" s="94"/>
      <c r="JM50" s="94"/>
    </row>
    <row r="51" spans="1:273" s="82" customFormat="1" x14ac:dyDescent="0.3">
      <c r="A51" s="100" t="s">
        <v>267</v>
      </c>
      <c r="B51" s="107">
        <v>0.84</v>
      </c>
      <c r="C51" s="101">
        <v>0.58333333333333337</v>
      </c>
      <c r="D51" s="101">
        <v>0.4375</v>
      </c>
      <c r="E51" s="102">
        <v>0.68421052631578949</v>
      </c>
      <c r="IH51" s="94"/>
      <c r="II51" s="94"/>
      <c r="IJ51" s="94"/>
      <c r="IK51" s="94"/>
      <c r="IL51" s="94"/>
      <c r="IM51" s="94"/>
      <c r="IN51" s="94"/>
      <c r="IO51" s="94"/>
      <c r="IP51" s="94"/>
      <c r="IQ51" s="94"/>
      <c r="IR51" s="94"/>
      <c r="IS51" s="94"/>
      <c r="IT51" s="94"/>
      <c r="IU51" s="94"/>
      <c r="IV51" s="94"/>
      <c r="IW51" s="94"/>
      <c r="IX51" s="94"/>
      <c r="IY51" s="94"/>
      <c r="IZ51" s="94"/>
      <c r="JA51" s="94"/>
      <c r="JB51" s="94"/>
      <c r="JC51" s="94"/>
      <c r="JD51" s="94"/>
      <c r="JE51" s="94"/>
      <c r="JF51" s="94"/>
      <c r="JG51" s="94"/>
      <c r="JH51" s="94"/>
      <c r="JI51" s="94"/>
      <c r="JJ51" s="94"/>
      <c r="JK51" s="94"/>
      <c r="JL51" s="94"/>
      <c r="JM51" s="94"/>
    </row>
    <row r="52" spans="1:273" s="82" customFormat="1" x14ac:dyDescent="0.3">
      <c r="A52" s="100" t="s">
        <v>268</v>
      </c>
      <c r="B52" s="107">
        <v>0.7857142857142857</v>
      </c>
      <c r="C52" s="101">
        <v>0.53846153846153844</v>
      </c>
      <c r="D52" s="101">
        <v>0.84615384615384615</v>
      </c>
      <c r="E52" s="102">
        <v>1</v>
      </c>
      <c r="IH52" s="94"/>
      <c r="II52" s="94"/>
      <c r="IJ52" s="94"/>
      <c r="IK52" s="94"/>
      <c r="IL52" s="94"/>
      <c r="IM52" s="94"/>
      <c r="IN52" s="94"/>
      <c r="IO52" s="94"/>
      <c r="IP52" s="94"/>
      <c r="IQ52" s="94"/>
      <c r="IR52" s="94"/>
      <c r="IS52" s="94"/>
      <c r="IT52" s="94"/>
      <c r="IU52" s="94"/>
      <c r="IV52" s="94"/>
      <c r="IW52" s="94"/>
      <c r="IX52" s="94"/>
      <c r="IY52" s="94"/>
      <c r="IZ52" s="94"/>
      <c r="JA52" s="94"/>
      <c r="JB52" s="94"/>
      <c r="JC52" s="94"/>
      <c r="JD52" s="94"/>
      <c r="JE52" s="94"/>
      <c r="JF52" s="94"/>
      <c r="JG52" s="94"/>
      <c r="JH52" s="94"/>
      <c r="JI52" s="94"/>
      <c r="JJ52" s="94"/>
      <c r="JK52" s="94"/>
      <c r="JL52" s="94"/>
      <c r="JM52" s="94"/>
    </row>
    <row r="53" spans="1:273" s="82" customFormat="1" x14ac:dyDescent="0.3">
      <c r="A53" s="100" t="s">
        <v>269</v>
      </c>
      <c r="B53" s="107">
        <v>0.4</v>
      </c>
      <c r="C53" s="101">
        <v>0</v>
      </c>
      <c r="D53" s="101">
        <v>0.66666666666666663</v>
      </c>
      <c r="E53" s="102">
        <v>1</v>
      </c>
      <c r="IH53" s="94"/>
      <c r="II53" s="94"/>
      <c r="IJ53" s="94"/>
      <c r="IK53" s="94"/>
      <c r="IL53" s="94"/>
      <c r="IM53" s="94"/>
      <c r="IN53" s="94"/>
      <c r="IO53" s="94"/>
      <c r="IP53" s="94"/>
      <c r="IQ53" s="94"/>
      <c r="IR53" s="94"/>
      <c r="IS53" s="94"/>
      <c r="IT53" s="94"/>
      <c r="IU53" s="94"/>
      <c r="IV53" s="94"/>
      <c r="IW53" s="94"/>
      <c r="IX53" s="94"/>
      <c r="IY53" s="94"/>
      <c r="IZ53" s="94"/>
      <c r="JA53" s="94"/>
      <c r="JB53" s="94"/>
      <c r="JC53" s="94"/>
      <c r="JD53" s="94"/>
      <c r="JE53" s="94"/>
      <c r="JF53" s="94"/>
      <c r="JG53" s="94"/>
      <c r="JH53" s="94"/>
      <c r="JI53" s="94"/>
      <c r="JJ53" s="94"/>
      <c r="JK53" s="94"/>
      <c r="JL53" s="94"/>
      <c r="JM53" s="94"/>
    </row>
    <row r="54" spans="1:273" s="82" customFormat="1" x14ac:dyDescent="0.3">
      <c r="A54" s="100" t="s">
        <v>270</v>
      </c>
      <c r="B54" s="107">
        <v>0.7</v>
      </c>
      <c r="C54" s="101">
        <v>0.66666666666666663</v>
      </c>
      <c r="D54" s="101">
        <v>0.25</v>
      </c>
      <c r="E54" s="102">
        <v>0.8</v>
      </c>
      <c r="IH54" s="94"/>
      <c r="II54" s="94"/>
      <c r="IJ54" s="94"/>
      <c r="IK54" s="94"/>
      <c r="IL54" s="94"/>
      <c r="IM54" s="94"/>
      <c r="IN54" s="94"/>
      <c r="IO54" s="94"/>
      <c r="IP54" s="94"/>
      <c r="IQ54" s="94"/>
      <c r="IR54" s="94"/>
      <c r="IS54" s="94"/>
      <c r="IT54" s="94"/>
      <c r="IU54" s="94"/>
      <c r="IV54" s="94"/>
      <c r="IW54" s="94"/>
      <c r="IX54" s="94"/>
      <c r="IY54" s="94"/>
      <c r="IZ54" s="94"/>
      <c r="JA54" s="94"/>
      <c r="JB54" s="94"/>
      <c r="JC54" s="94"/>
      <c r="JD54" s="94"/>
      <c r="JE54" s="94"/>
      <c r="JF54" s="94"/>
      <c r="JG54" s="94"/>
      <c r="JH54" s="94"/>
      <c r="JI54" s="94"/>
      <c r="JJ54" s="94"/>
      <c r="JK54" s="94"/>
      <c r="JL54" s="94"/>
      <c r="JM54" s="94"/>
    </row>
    <row r="55" spans="1:273" s="82" customFormat="1" x14ac:dyDescent="0.3">
      <c r="A55" s="90" t="s">
        <v>271</v>
      </c>
      <c r="B55" s="91"/>
      <c r="C55" s="91"/>
      <c r="D55" s="91"/>
      <c r="E55" s="108"/>
      <c r="IH55" s="94"/>
      <c r="II55" s="94"/>
      <c r="IJ55" s="94"/>
      <c r="IK55" s="94"/>
      <c r="IL55" s="94"/>
      <c r="IM55" s="94"/>
      <c r="IN55" s="94"/>
      <c r="IO55" s="94"/>
      <c r="IP55" s="94"/>
      <c r="IQ55" s="94"/>
      <c r="IR55" s="94"/>
      <c r="IS55" s="94"/>
      <c r="IT55" s="94"/>
      <c r="IU55" s="94"/>
      <c r="IV55" s="94"/>
      <c r="IW55" s="94"/>
      <c r="IX55" s="94"/>
      <c r="IY55" s="94"/>
      <c r="IZ55" s="94"/>
      <c r="JA55" s="94"/>
      <c r="JB55" s="94"/>
      <c r="JC55" s="94"/>
      <c r="JD55" s="94"/>
      <c r="JE55" s="94"/>
      <c r="JF55" s="94"/>
      <c r="JG55" s="94"/>
      <c r="JH55" s="94"/>
      <c r="JI55" s="94"/>
      <c r="JJ55" s="94"/>
      <c r="JK55" s="94"/>
      <c r="JL55" s="94"/>
      <c r="JM55" s="94"/>
    </row>
    <row r="56" spans="1:273" s="82" customFormat="1" x14ac:dyDescent="0.3">
      <c r="A56" s="100" t="s">
        <v>272</v>
      </c>
      <c r="B56" s="107">
        <v>0.80508474576271183</v>
      </c>
      <c r="C56" s="101">
        <v>0.84552845528455289</v>
      </c>
      <c r="D56" s="101">
        <v>0.93965517241379315</v>
      </c>
      <c r="E56" s="102">
        <v>0.96124031007751942</v>
      </c>
      <c r="IH56" s="94"/>
      <c r="II56" s="94"/>
      <c r="IJ56" s="94"/>
      <c r="IK56" s="94"/>
      <c r="IL56" s="94"/>
      <c r="IM56" s="94"/>
      <c r="IN56" s="94"/>
      <c r="IO56" s="94"/>
      <c r="IP56" s="94"/>
      <c r="IQ56" s="94"/>
      <c r="IR56" s="94"/>
      <c r="IS56" s="94"/>
      <c r="IT56" s="94"/>
      <c r="IU56" s="94"/>
      <c r="IV56" s="94"/>
      <c r="IW56" s="94"/>
      <c r="IX56" s="94"/>
      <c r="IY56" s="94"/>
      <c r="IZ56" s="94"/>
      <c r="JA56" s="94"/>
      <c r="JB56" s="94"/>
      <c r="JC56" s="94"/>
      <c r="JD56" s="94"/>
      <c r="JE56" s="94"/>
      <c r="JF56" s="94"/>
      <c r="JG56" s="94"/>
      <c r="JH56" s="94"/>
      <c r="JI56" s="94"/>
      <c r="JJ56" s="94"/>
      <c r="JK56" s="94"/>
      <c r="JL56" s="94"/>
      <c r="JM56" s="94"/>
    </row>
    <row r="57" spans="1:273" s="82" customFormat="1" ht="21" x14ac:dyDescent="0.3">
      <c r="A57" s="100" t="s">
        <v>273</v>
      </c>
      <c r="B57" s="107"/>
      <c r="C57" s="101"/>
      <c r="D57" s="101"/>
      <c r="E57" s="102">
        <v>1</v>
      </c>
      <c r="IH57" s="94"/>
      <c r="II57" s="94"/>
      <c r="IJ57" s="94"/>
      <c r="IK57" s="94"/>
      <c r="IL57" s="94"/>
      <c r="IM57" s="94"/>
      <c r="IN57" s="94"/>
      <c r="IO57" s="94"/>
      <c r="IP57" s="94"/>
      <c r="IQ57" s="94"/>
      <c r="IR57" s="94"/>
      <c r="IS57" s="94"/>
      <c r="IT57" s="94"/>
      <c r="IU57" s="94"/>
      <c r="IV57" s="94"/>
      <c r="IW57" s="94"/>
      <c r="IX57" s="94"/>
      <c r="IY57" s="94"/>
      <c r="IZ57" s="94"/>
      <c r="JA57" s="94"/>
      <c r="JB57" s="94"/>
      <c r="JC57" s="94"/>
      <c r="JD57" s="94"/>
      <c r="JE57" s="94"/>
      <c r="JF57" s="94"/>
      <c r="JG57" s="94"/>
      <c r="JH57" s="94"/>
      <c r="JI57" s="94"/>
      <c r="JJ57" s="94"/>
      <c r="JK57" s="94"/>
      <c r="JL57" s="94"/>
      <c r="JM57" s="94"/>
    </row>
    <row r="58" spans="1:273" s="82" customFormat="1" x14ac:dyDescent="0.3">
      <c r="A58" s="90" t="s">
        <v>274</v>
      </c>
      <c r="B58" s="91"/>
      <c r="C58" s="91"/>
      <c r="D58" s="91"/>
      <c r="E58" s="108"/>
      <c r="IH58" s="94"/>
      <c r="II58" s="94"/>
      <c r="IJ58" s="94"/>
      <c r="IK58" s="94"/>
      <c r="IL58" s="94"/>
      <c r="IM58" s="94"/>
      <c r="IN58" s="94"/>
      <c r="IO58" s="94"/>
      <c r="IP58" s="94"/>
      <c r="IQ58" s="94"/>
      <c r="IR58" s="94"/>
      <c r="IS58" s="94"/>
      <c r="IT58" s="94"/>
      <c r="IU58" s="94"/>
      <c r="IV58" s="94"/>
      <c r="IW58" s="94"/>
      <c r="IX58" s="94"/>
      <c r="IY58" s="94"/>
      <c r="IZ58" s="94"/>
      <c r="JA58" s="94"/>
      <c r="JB58" s="94"/>
      <c r="JC58" s="94"/>
      <c r="JD58" s="94"/>
      <c r="JE58" s="94"/>
      <c r="JF58" s="94"/>
      <c r="JG58" s="94"/>
      <c r="JH58" s="94"/>
      <c r="JI58" s="94"/>
      <c r="JJ58" s="94"/>
      <c r="JK58" s="94"/>
      <c r="JL58" s="94"/>
      <c r="JM58" s="94"/>
    </row>
    <row r="59" spans="1:273" s="82" customFormat="1" x14ac:dyDescent="0.3">
      <c r="A59" s="100" t="s">
        <v>275</v>
      </c>
      <c r="B59" s="107">
        <v>0.81818181818181823</v>
      </c>
      <c r="C59" s="101">
        <v>0.75</v>
      </c>
      <c r="D59" s="101">
        <v>1</v>
      </c>
      <c r="E59" s="102">
        <v>0.88888888888888884</v>
      </c>
      <c r="IH59" s="94"/>
      <c r="II59" s="94"/>
      <c r="IJ59" s="94"/>
      <c r="IK59" s="94"/>
      <c r="IL59" s="94"/>
      <c r="IM59" s="94"/>
      <c r="IN59" s="94"/>
      <c r="IO59" s="94"/>
      <c r="IP59" s="94"/>
      <c r="IQ59" s="94"/>
      <c r="IR59" s="94"/>
      <c r="IS59" s="94"/>
      <c r="IT59" s="94"/>
      <c r="IU59" s="94"/>
      <c r="IV59" s="94"/>
      <c r="IW59" s="94"/>
      <c r="IX59" s="94"/>
      <c r="IY59" s="94"/>
      <c r="IZ59" s="94"/>
      <c r="JA59" s="94"/>
      <c r="JB59" s="94"/>
      <c r="JC59" s="94"/>
      <c r="JD59" s="94"/>
      <c r="JE59" s="94"/>
      <c r="JF59" s="94"/>
      <c r="JG59" s="94"/>
      <c r="JH59" s="94"/>
      <c r="JI59" s="94"/>
      <c r="JJ59" s="94"/>
      <c r="JK59" s="94"/>
      <c r="JL59" s="94"/>
      <c r="JM59" s="94"/>
    </row>
    <row r="60" spans="1:273" s="82" customFormat="1" x14ac:dyDescent="0.3">
      <c r="A60" s="100" t="s">
        <v>276</v>
      </c>
      <c r="B60" s="107">
        <v>0.76923076923076927</v>
      </c>
      <c r="C60" s="101">
        <v>1</v>
      </c>
      <c r="D60" s="101">
        <v>0.83333333333333337</v>
      </c>
      <c r="E60" s="102">
        <v>0.90909090909090906</v>
      </c>
      <c r="IH60" s="94"/>
      <c r="II60" s="94"/>
      <c r="IJ60" s="94"/>
      <c r="IK60" s="94"/>
      <c r="IL60" s="94"/>
      <c r="IM60" s="94"/>
      <c r="IN60" s="94"/>
      <c r="IO60" s="94"/>
      <c r="IP60" s="94"/>
      <c r="IQ60" s="94"/>
      <c r="IR60" s="94"/>
      <c r="IS60" s="94"/>
      <c r="IT60" s="94"/>
      <c r="IU60" s="94"/>
      <c r="IV60" s="94"/>
      <c r="IW60" s="94"/>
      <c r="IX60" s="94"/>
      <c r="IY60" s="94"/>
      <c r="IZ60" s="94"/>
      <c r="JA60" s="94"/>
      <c r="JB60" s="94"/>
      <c r="JC60" s="94"/>
      <c r="JD60" s="94"/>
      <c r="JE60" s="94"/>
      <c r="JF60" s="94"/>
      <c r="JG60" s="94"/>
      <c r="JH60" s="94"/>
      <c r="JI60" s="94"/>
      <c r="JJ60" s="94"/>
      <c r="JK60" s="94"/>
      <c r="JL60" s="94"/>
      <c r="JM60" s="94"/>
    </row>
    <row r="61" spans="1:273" s="82" customFormat="1" x14ac:dyDescent="0.3">
      <c r="A61" s="100" t="s">
        <v>277</v>
      </c>
      <c r="B61" s="107">
        <v>0.91666666666666663</v>
      </c>
      <c r="C61" s="101">
        <v>0.7142857142857143</v>
      </c>
      <c r="D61" s="101">
        <v>0.61111111111111116</v>
      </c>
      <c r="E61" s="102">
        <v>0.8</v>
      </c>
      <c r="IH61" s="94"/>
      <c r="II61" s="94"/>
      <c r="IJ61" s="94"/>
      <c r="IK61" s="94"/>
      <c r="IL61" s="94"/>
      <c r="IM61" s="94"/>
      <c r="IN61" s="94"/>
      <c r="IO61" s="94"/>
      <c r="IP61" s="94"/>
      <c r="IQ61" s="94"/>
      <c r="IR61" s="94"/>
      <c r="IS61" s="94"/>
      <c r="IT61" s="94"/>
      <c r="IU61" s="94"/>
      <c r="IV61" s="94"/>
      <c r="IW61" s="94"/>
      <c r="IX61" s="94"/>
      <c r="IY61" s="94"/>
      <c r="IZ61" s="94"/>
      <c r="JA61" s="94"/>
      <c r="JB61" s="94"/>
      <c r="JC61" s="94"/>
      <c r="JD61" s="94"/>
      <c r="JE61" s="94"/>
      <c r="JF61" s="94"/>
      <c r="JG61" s="94"/>
      <c r="JH61" s="94"/>
      <c r="JI61" s="94"/>
      <c r="JJ61" s="94"/>
      <c r="JK61" s="94"/>
      <c r="JL61" s="94"/>
      <c r="JM61" s="94"/>
    </row>
    <row r="62" spans="1:273" s="82" customFormat="1" x14ac:dyDescent="0.3">
      <c r="A62" s="100" t="s">
        <v>278</v>
      </c>
      <c r="B62" s="107">
        <v>0.91666666666666663</v>
      </c>
      <c r="C62" s="101">
        <v>0.8</v>
      </c>
      <c r="D62" s="101">
        <v>0.6</v>
      </c>
      <c r="E62" s="102">
        <v>1</v>
      </c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  <c r="IV62" s="94"/>
      <c r="IW62" s="94"/>
      <c r="IX62" s="94"/>
      <c r="IY62" s="94"/>
      <c r="IZ62" s="94"/>
      <c r="JA62" s="94"/>
      <c r="JB62" s="94"/>
      <c r="JC62" s="94"/>
      <c r="JD62" s="94"/>
      <c r="JE62" s="94"/>
      <c r="JF62" s="94"/>
      <c r="JG62" s="94"/>
      <c r="JH62" s="94"/>
      <c r="JI62" s="94"/>
      <c r="JJ62" s="94"/>
      <c r="JK62" s="94"/>
      <c r="JL62" s="94"/>
      <c r="JM62" s="94"/>
    </row>
    <row r="63" spans="1:273" s="82" customFormat="1" x14ac:dyDescent="0.3">
      <c r="A63" s="100" t="s">
        <v>279</v>
      </c>
      <c r="B63" s="107">
        <v>0.75</v>
      </c>
      <c r="C63" s="101">
        <v>0.58333333333333337</v>
      </c>
      <c r="D63" s="101">
        <v>0.8</v>
      </c>
      <c r="E63" s="102">
        <v>0.76923076923076927</v>
      </c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</row>
    <row r="64" spans="1:273" s="82" customFormat="1" x14ac:dyDescent="0.3">
      <c r="A64" s="100" t="s">
        <v>280</v>
      </c>
      <c r="B64" s="107">
        <v>0.57894736842105265</v>
      </c>
      <c r="C64" s="101">
        <v>0.86956521739130432</v>
      </c>
      <c r="D64" s="101">
        <v>0.76</v>
      </c>
      <c r="E64" s="102">
        <v>0.83333333333333337</v>
      </c>
      <c r="IH64" s="94"/>
      <c r="II64" s="94"/>
      <c r="IJ64" s="94"/>
      <c r="IK64" s="94"/>
      <c r="IL64" s="94"/>
      <c r="IM64" s="94"/>
      <c r="IN64" s="94"/>
      <c r="IO64" s="94"/>
      <c r="IP64" s="94"/>
      <c r="IQ64" s="94"/>
      <c r="IR64" s="94"/>
      <c r="IS64" s="94"/>
      <c r="IT64" s="94"/>
      <c r="IU64" s="94"/>
      <c r="IV64" s="94"/>
      <c r="IW64" s="94"/>
      <c r="IX64" s="94"/>
      <c r="IY64" s="94"/>
      <c r="IZ64" s="94"/>
      <c r="JA64" s="94"/>
      <c r="JB64" s="94"/>
      <c r="JC64" s="94"/>
      <c r="JD64" s="94"/>
      <c r="JE64" s="94"/>
      <c r="JF64" s="94"/>
      <c r="JG64" s="94"/>
      <c r="JH64" s="94"/>
      <c r="JI64" s="94"/>
      <c r="JJ64" s="94"/>
      <c r="JK64" s="94"/>
      <c r="JL64" s="94"/>
      <c r="JM64" s="94"/>
    </row>
    <row r="65" spans="1:273" s="82" customFormat="1" x14ac:dyDescent="0.3">
      <c r="A65" s="100" t="s">
        <v>281</v>
      </c>
      <c r="B65" s="107">
        <v>0.7</v>
      </c>
      <c r="C65" s="101">
        <v>0.8125</v>
      </c>
      <c r="D65" s="101">
        <v>0.94736842105263153</v>
      </c>
      <c r="E65" s="102">
        <v>0.8571428571428571</v>
      </c>
      <c r="IH65" s="94"/>
      <c r="II65" s="94"/>
      <c r="IJ65" s="94"/>
      <c r="IK65" s="94"/>
      <c r="IL65" s="94"/>
      <c r="IM65" s="94"/>
      <c r="IN65" s="94"/>
      <c r="IO65" s="94"/>
      <c r="IP65" s="94"/>
      <c r="IQ65" s="94"/>
      <c r="IR65" s="94"/>
      <c r="IS65" s="94"/>
      <c r="IT65" s="94"/>
      <c r="IU65" s="94"/>
      <c r="IV65" s="94"/>
      <c r="IW65" s="94"/>
      <c r="IX65" s="94"/>
      <c r="IY65" s="94"/>
      <c r="IZ65" s="94"/>
      <c r="JA65" s="94"/>
      <c r="JB65" s="94"/>
      <c r="JC65" s="94"/>
      <c r="JD65" s="94"/>
      <c r="JE65" s="94"/>
      <c r="JF65" s="94"/>
      <c r="JG65" s="94"/>
      <c r="JH65" s="94"/>
      <c r="JI65" s="94"/>
      <c r="JJ65" s="94"/>
      <c r="JK65" s="94"/>
      <c r="JL65" s="94"/>
      <c r="JM65" s="94"/>
    </row>
    <row r="66" spans="1:273" s="82" customFormat="1" x14ac:dyDescent="0.3">
      <c r="A66" s="100" t="s">
        <v>282</v>
      </c>
      <c r="B66" s="107">
        <v>0.70588235294117652</v>
      </c>
      <c r="C66" s="101">
        <v>0.82608695652173914</v>
      </c>
      <c r="D66" s="101">
        <v>0.65217391304347827</v>
      </c>
      <c r="E66" s="102">
        <v>0.8</v>
      </c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  <c r="IV66" s="94"/>
      <c r="IW66" s="94"/>
      <c r="IX66" s="94"/>
      <c r="IY66" s="94"/>
      <c r="IZ66" s="94"/>
      <c r="JA66" s="94"/>
      <c r="JB66" s="94"/>
      <c r="JC66" s="94"/>
      <c r="JD66" s="94"/>
      <c r="JE66" s="94"/>
      <c r="JF66" s="94"/>
      <c r="JG66" s="94"/>
      <c r="JH66" s="94"/>
      <c r="JI66" s="94"/>
      <c r="JJ66" s="94"/>
      <c r="JK66" s="94"/>
      <c r="JL66" s="94"/>
      <c r="JM66" s="94"/>
    </row>
    <row r="67" spans="1:273" s="82" customFormat="1" x14ac:dyDescent="0.3">
      <c r="A67" s="100" t="s">
        <v>283</v>
      </c>
      <c r="B67" s="107">
        <v>0.8</v>
      </c>
      <c r="C67" s="101">
        <v>0.54545454545454541</v>
      </c>
      <c r="D67" s="101">
        <v>0.72727272727272729</v>
      </c>
      <c r="E67" s="102">
        <v>0.8</v>
      </c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  <c r="IV67" s="94"/>
      <c r="IW67" s="94"/>
      <c r="IX67" s="94"/>
      <c r="IY67" s="94"/>
      <c r="IZ67" s="94"/>
      <c r="JA67" s="94"/>
      <c r="JB67" s="94"/>
      <c r="JC67" s="94"/>
      <c r="JD67" s="94"/>
      <c r="JE67" s="94"/>
      <c r="JF67" s="94"/>
      <c r="JG67" s="94"/>
      <c r="JH67" s="94"/>
      <c r="JI67" s="94"/>
      <c r="JJ67" s="94"/>
      <c r="JK67" s="94"/>
      <c r="JL67" s="94"/>
      <c r="JM67" s="94"/>
    </row>
    <row r="68" spans="1:273" s="82" customFormat="1" x14ac:dyDescent="0.3">
      <c r="A68" s="104" t="s">
        <v>284</v>
      </c>
      <c r="B68" s="107"/>
      <c r="C68" s="101"/>
      <c r="D68" s="101">
        <v>1</v>
      </c>
      <c r="E68" s="102">
        <v>1</v>
      </c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  <c r="IV68" s="94"/>
      <c r="IW68" s="94"/>
      <c r="IX68" s="94"/>
      <c r="IY68" s="94"/>
      <c r="IZ68" s="94"/>
      <c r="JA68" s="94"/>
      <c r="JB68" s="94"/>
      <c r="JC68" s="94"/>
      <c r="JD68" s="94"/>
      <c r="JE68" s="94"/>
      <c r="JF68" s="94"/>
      <c r="JG68" s="94"/>
      <c r="JH68" s="94"/>
      <c r="JI68" s="94"/>
      <c r="JJ68" s="94"/>
      <c r="JK68" s="94"/>
      <c r="JL68" s="94"/>
      <c r="JM68" s="94"/>
    </row>
    <row r="69" spans="1:273" s="82" customFormat="1" x14ac:dyDescent="0.3">
      <c r="A69" s="100" t="s">
        <v>285</v>
      </c>
      <c r="B69" s="107"/>
      <c r="C69" s="101">
        <v>0.5</v>
      </c>
      <c r="D69" s="101">
        <v>1</v>
      </c>
      <c r="E69" s="102">
        <v>0.8</v>
      </c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  <c r="IV69" s="94"/>
      <c r="IW69" s="94"/>
      <c r="IX69" s="94"/>
      <c r="IY69" s="94"/>
      <c r="IZ69" s="94"/>
      <c r="JA69" s="94"/>
      <c r="JB69" s="94"/>
      <c r="JC69" s="94"/>
      <c r="JD69" s="94"/>
      <c r="JE69" s="94"/>
      <c r="JF69" s="94"/>
      <c r="JG69" s="94"/>
      <c r="JH69" s="94"/>
      <c r="JI69" s="94"/>
      <c r="JJ69" s="94"/>
      <c r="JK69" s="94"/>
      <c r="JL69" s="94"/>
      <c r="JM69" s="94"/>
    </row>
    <row r="70" spans="1:273" s="82" customFormat="1" x14ac:dyDescent="0.3">
      <c r="A70" s="100" t="s">
        <v>286</v>
      </c>
      <c r="B70" s="107">
        <v>1</v>
      </c>
      <c r="C70" s="101">
        <v>0.5714285714285714</v>
      </c>
      <c r="D70" s="101">
        <v>0.91666666666666663</v>
      </c>
      <c r="E70" s="102">
        <v>0.93333333333333335</v>
      </c>
      <c r="IH70" s="94"/>
      <c r="II70" s="94"/>
      <c r="IJ70" s="94"/>
      <c r="IK70" s="94"/>
      <c r="IL70" s="94"/>
      <c r="IM70" s="94"/>
      <c r="IN70" s="94"/>
      <c r="IO70" s="94"/>
      <c r="IP70" s="94"/>
      <c r="IQ70" s="94"/>
      <c r="IR70" s="94"/>
      <c r="IS70" s="94"/>
      <c r="IT70" s="94"/>
      <c r="IU70" s="94"/>
      <c r="IV70" s="94"/>
      <c r="IW70" s="94"/>
      <c r="IX70" s="94"/>
      <c r="IY70" s="94"/>
      <c r="IZ70" s="94"/>
      <c r="JA70" s="94"/>
      <c r="JB70" s="94"/>
      <c r="JC70" s="94"/>
      <c r="JD70" s="94"/>
      <c r="JE70" s="94"/>
      <c r="JF70" s="94"/>
      <c r="JG70" s="94"/>
      <c r="JH70" s="94"/>
      <c r="JI70" s="94"/>
      <c r="JJ70" s="94"/>
      <c r="JK70" s="94"/>
      <c r="JL70" s="94"/>
      <c r="JM70" s="94"/>
    </row>
    <row r="71" spans="1:273" s="82" customFormat="1" x14ac:dyDescent="0.3">
      <c r="A71" s="100" t="s">
        <v>287</v>
      </c>
      <c r="B71" s="107"/>
      <c r="C71" s="101"/>
      <c r="D71" s="101"/>
      <c r="E71" s="102">
        <v>0.33333333333333331</v>
      </c>
      <c r="IH71" s="94"/>
      <c r="II71" s="94"/>
      <c r="IJ71" s="94"/>
      <c r="IK71" s="94"/>
      <c r="IL71" s="94"/>
      <c r="IM71" s="94"/>
      <c r="IN71" s="94"/>
      <c r="IO71" s="94"/>
      <c r="IP71" s="94"/>
      <c r="IQ71" s="94"/>
      <c r="IR71" s="94"/>
      <c r="IS71" s="94"/>
      <c r="IT71" s="94"/>
      <c r="IU71" s="94"/>
      <c r="IV71" s="94"/>
      <c r="IW71" s="94"/>
      <c r="IX71" s="94"/>
      <c r="IY71" s="94"/>
      <c r="IZ71" s="94"/>
      <c r="JA71" s="94"/>
      <c r="JB71" s="94"/>
      <c r="JC71" s="94"/>
      <c r="JD71" s="94"/>
      <c r="JE71" s="94"/>
      <c r="JF71" s="94"/>
      <c r="JG71" s="94"/>
      <c r="JH71" s="94"/>
      <c r="JI71" s="94"/>
      <c r="JJ71" s="94"/>
      <c r="JK71" s="94"/>
      <c r="JL71" s="94"/>
      <c r="JM71" s="94"/>
    </row>
    <row r="72" spans="1:273" s="82" customFormat="1" x14ac:dyDescent="0.3">
      <c r="A72" s="100" t="s">
        <v>289</v>
      </c>
      <c r="B72" s="107"/>
      <c r="C72" s="101"/>
      <c r="D72" s="101"/>
      <c r="E72" s="102">
        <v>1</v>
      </c>
      <c r="IH72" s="94"/>
      <c r="II72" s="94"/>
      <c r="IJ72" s="94"/>
      <c r="IK72" s="94"/>
      <c r="IL72" s="94"/>
      <c r="IM72" s="94"/>
      <c r="IN72" s="94"/>
      <c r="IO72" s="94"/>
      <c r="IP72" s="94"/>
      <c r="IQ72" s="94"/>
      <c r="IR72" s="94"/>
      <c r="IS72" s="94"/>
      <c r="IT72" s="94"/>
      <c r="IU72" s="94"/>
      <c r="IV72" s="94"/>
      <c r="IW72" s="94"/>
      <c r="IX72" s="94"/>
      <c r="IY72" s="94"/>
      <c r="IZ72" s="94"/>
      <c r="JA72" s="94"/>
      <c r="JB72" s="94"/>
      <c r="JC72" s="94"/>
      <c r="JD72" s="94"/>
      <c r="JE72" s="94"/>
      <c r="JF72" s="94"/>
      <c r="JG72" s="94"/>
      <c r="JH72" s="94"/>
      <c r="JI72" s="94"/>
      <c r="JJ72" s="94"/>
      <c r="JK72" s="94"/>
      <c r="JL72" s="94"/>
      <c r="JM72" s="94"/>
    </row>
    <row r="73" spans="1:273" s="82" customFormat="1" x14ac:dyDescent="0.3">
      <c r="A73" s="90" t="s">
        <v>290</v>
      </c>
      <c r="B73" s="91"/>
      <c r="C73" s="91"/>
      <c r="D73" s="91"/>
      <c r="E73" s="108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  <c r="IV73" s="94"/>
      <c r="IW73" s="94"/>
      <c r="IX73" s="94"/>
      <c r="IY73" s="94"/>
      <c r="IZ73" s="94"/>
      <c r="JA73" s="94"/>
      <c r="JB73" s="94"/>
      <c r="JC73" s="94"/>
      <c r="JD73" s="94"/>
      <c r="JE73" s="94"/>
      <c r="JF73" s="94"/>
      <c r="JG73" s="94"/>
      <c r="JH73" s="94"/>
      <c r="JI73" s="94"/>
      <c r="JJ73" s="94"/>
      <c r="JK73" s="94"/>
      <c r="JL73" s="94"/>
      <c r="JM73" s="94"/>
    </row>
    <row r="74" spans="1:273" s="82" customFormat="1" x14ac:dyDescent="0.3">
      <c r="A74" s="100" t="s">
        <v>291</v>
      </c>
      <c r="B74" s="107">
        <v>0</v>
      </c>
      <c r="C74" s="101">
        <v>0.4</v>
      </c>
      <c r="D74" s="101">
        <v>0.8</v>
      </c>
      <c r="E74" s="102">
        <v>1</v>
      </c>
      <c r="IH74" s="94"/>
      <c r="II74" s="94"/>
      <c r="IJ74" s="94"/>
      <c r="IK74" s="94"/>
      <c r="IL74" s="94"/>
      <c r="IM74" s="94"/>
      <c r="IN74" s="94"/>
      <c r="IO74" s="94"/>
      <c r="IP74" s="94"/>
      <c r="IQ74" s="94"/>
      <c r="IR74" s="94"/>
      <c r="IS74" s="94"/>
      <c r="IT74" s="94"/>
      <c r="IU74" s="94"/>
      <c r="IV74" s="94"/>
      <c r="IW74" s="94"/>
      <c r="IX74" s="94"/>
      <c r="IY74" s="94"/>
      <c r="IZ74" s="94"/>
      <c r="JA74" s="94"/>
      <c r="JB74" s="94"/>
      <c r="JC74" s="94"/>
      <c r="JD74" s="94"/>
      <c r="JE74" s="94"/>
      <c r="JF74" s="94"/>
      <c r="JG74" s="94"/>
      <c r="JH74" s="94"/>
      <c r="JI74" s="94"/>
      <c r="JJ74" s="94"/>
      <c r="JK74" s="94"/>
      <c r="JL74" s="94"/>
      <c r="JM74" s="94"/>
    </row>
    <row r="75" spans="1:273" s="82" customFormat="1" x14ac:dyDescent="0.3">
      <c r="A75" s="100" t="s">
        <v>292</v>
      </c>
      <c r="B75" s="107">
        <v>0.8</v>
      </c>
      <c r="C75" s="101">
        <v>0.5714285714285714</v>
      </c>
      <c r="D75" s="101">
        <v>0.8</v>
      </c>
      <c r="E75" s="102">
        <v>0.6875</v>
      </c>
      <c r="IH75" s="94"/>
      <c r="II75" s="94"/>
      <c r="IJ75" s="94"/>
      <c r="IK75" s="94"/>
      <c r="IL75" s="94"/>
      <c r="IM75" s="94"/>
      <c r="IN75" s="94"/>
      <c r="IO75" s="94"/>
      <c r="IP75" s="94"/>
      <c r="IQ75" s="94"/>
      <c r="IR75" s="94"/>
      <c r="IS75" s="94"/>
      <c r="IT75" s="94"/>
      <c r="IU75" s="94"/>
      <c r="IV75" s="94"/>
      <c r="IW75" s="94"/>
      <c r="IX75" s="94"/>
      <c r="IY75" s="94"/>
      <c r="IZ75" s="94"/>
      <c r="JA75" s="94"/>
      <c r="JB75" s="94"/>
      <c r="JC75" s="94"/>
      <c r="JD75" s="94"/>
      <c r="JE75" s="94"/>
      <c r="JF75" s="94"/>
      <c r="JG75" s="94"/>
      <c r="JH75" s="94"/>
      <c r="JI75" s="94"/>
      <c r="JJ75" s="94"/>
      <c r="JK75" s="94"/>
      <c r="JL75" s="94"/>
      <c r="JM75" s="94"/>
    </row>
    <row r="76" spans="1:273" s="82" customFormat="1" x14ac:dyDescent="0.3">
      <c r="A76" s="100" t="s">
        <v>293</v>
      </c>
      <c r="B76" s="107">
        <v>0.38461538461538464</v>
      </c>
      <c r="C76" s="101">
        <v>0.6428571428571429</v>
      </c>
      <c r="D76" s="101">
        <v>0.3</v>
      </c>
      <c r="E76" s="102">
        <v>0.7</v>
      </c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4"/>
      <c r="IT76" s="94"/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4"/>
      <c r="JI76" s="94"/>
      <c r="JJ76" s="94"/>
      <c r="JK76" s="94"/>
      <c r="JL76" s="94"/>
      <c r="JM76" s="94"/>
    </row>
    <row r="77" spans="1:273" s="82" customFormat="1" x14ac:dyDescent="0.3">
      <c r="A77" s="100" t="s">
        <v>294</v>
      </c>
      <c r="B77" s="107">
        <v>0.53846153846153844</v>
      </c>
      <c r="C77" s="101">
        <v>0.65</v>
      </c>
      <c r="D77" s="101">
        <v>0.66666666666666663</v>
      </c>
      <c r="E77" s="102">
        <v>0.57894736842105265</v>
      </c>
      <c r="IH77" s="94"/>
      <c r="II77" s="94"/>
      <c r="IJ77" s="94"/>
      <c r="IK77" s="94"/>
      <c r="IL77" s="94"/>
      <c r="IM77" s="94"/>
      <c r="IN77" s="94"/>
      <c r="IO77" s="94"/>
      <c r="IP77" s="94"/>
      <c r="IQ77" s="94"/>
      <c r="IR77" s="94"/>
      <c r="IS77" s="94"/>
      <c r="IT77" s="94"/>
      <c r="IU77" s="94"/>
      <c r="IV77" s="94"/>
      <c r="IW77" s="94"/>
      <c r="IX77" s="94"/>
      <c r="IY77" s="94"/>
      <c r="IZ77" s="94"/>
      <c r="JA77" s="94"/>
      <c r="JB77" s="94"/>
      <c r="JC77" s="94"/>
      <c r="JD77" s="94"/>
      <c r="JE77" s="94"/>
      <c r="JF77" s="94"/>
      <c r="JG77" s="94"/>
      <c r="JH77" s="94"/>
      <c r="JI77" s="94"/>
      <c r="JJ77" s="94"/>
      <c r="JK77" s="94"/>
      <c r="JL77" s="94"/>
      <c r="JM77" s="94"/>
    </row>
    <row r="78" spans="1:273" s="82" customFormat="1" x14ac:dyDescent="0.3">
      <c r="A78" s="100" t="s">
        <v>295</v>
      </c>
      <c r="B78" s="107"/>
      <c r="C78" s="101">
        <v>0.55555555555555558</v>
      </c>
      <c r="D78" s="101">
        <v>0</v>
      </c>
      <c r="E78" s="102">
        <v>0.45454545454545453</v>
      </c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94"/>
      <c r="JA78" s="94"/>
      <c r="JB78" s="94"/>
      <c r="JC78" s="94"/>
      <c r="JD78" s="94"/>
      <c r="JE78" s="94"/>
      <c r="JF78" s="94"/>
      <c r="JG78" s="94"/>
      <c r="JH78" s="94"/>
      <c r="JI78" s="94"/>
      <c r="JJ78" s="94"/>
      <c r="JK78" s="94"/>
      <c r="JL78" s="94"/>
      <c r="JM78" s="94"/>
    </row>
    <row r="79" spans="1:273" s="82" customFormat="1" x14ac:dyDescent="0.3">
      <c r="A79" s="100" t="s">
        <v>296</v>
      </c>
      <c r="B79" s="107">
        <v>0.5625</v>
      </c>
      <c r="C79" s="101">
        <v>0.77777777777777779</v>
      </c>
      <c r="D79" s="101">
        <v>0.45454545454545453</v>
      </c>
      <c r="E79" s="102">
        <v>0.7142857142857143</v>
      </c>
      <c r="IH79" s="94"/>
      <c r="II79" s="94"/>
      <c r="IJ79" s="94"/>
      <c r="IK79" s="94"/>
      <c r="IL79" s="94"/>
      <c r="IM79" s="94"/>
      <c r="IN79" s="94"/>
      <c r="IO79" s="94"/>
      <c r="IP79" s="94"/>
      <c r="IQ79" s="94"/>
      <c r="IR79" s="94"/>
      <c r="IS79" s="94"/>
      <c r="IT79" s="94"/>
      <c r="IU79" s="94"/>
      <c r="IV79" s="94"/>
      <c r="IW79" s="94"/>
      <c r="IX79" s="94"/>
      <c r="IY79" s="94"/>
      <c r="IZ79" s="94"/>
      <c r="JA79" s="94"/>
      <c r="JB79" s="94"/>
      <c r="JC79" s="94"/>
      <c r="JD79" s="94"/>
      <c r="JE79" s="94"/>
      <c r="JF79" s="94"/>
      <c r="JG79" s="94"/>
      <c r="JH79" s="94"/>
      <c r="JI79" s="94"/>
      <c r="JJ79" s="94"/>
      <c r="JK79" s="94"/>
      <c r="JL79" s="94"/>
      <c r="JM79" s="94"/>
    </row>
    <row r="80" spans="1:273" s="82" customFormat="1" x14ac:dyDescent="0.3">
      <c r="A80" s="100" t="s">
        <v>297</v>
      </c>
      <c r="B80" s="107">
        <v>0.83333333333333337</v>
      </c>
      <c r="C80" s="101">
        <v>0.5</v>
      </c>
      <c r="D80" s="101">
        <v>0.66666666666666663</v>
      </c>
      <c r="E80" s="102">
        <v>1</v>
      </c>
      <c r="IH80" s="94"/>
      <c r="II80" s="94"/>
      <c r="IJ80" s="94"/>
      <c r="IK80" s="94"/>
      <c r="IL80" s="94"/>
      <c r="IM80" s="94"/>
      <c r="IN80" s="94"/>
      <c r="IO80" s="94"/>
      <c r="IP80" s="94"/>
      <c r="IQ80" s="94"/>
      <c r="IR80" s="94"/>
      <c r="IS80" s="94"/>
      <c r="IT80" s="94"/>
      <c r="IU80" s="94"/>
      <c r="IV80" s="94"/>
      <c r="IW80" s="94"/>
      <c r="IX80" s="94"/>
      <c r="IY80" s="94"/>
      <c r="IZ80" s="94"/>
      <c r="JA80" s="94"/>
      <c r="JB80" s="94"/>
      <c r="JC80" s="94"/>
      <c r="JD80" s="94"/>
      <c r="JE80" s="94"/>
      <c r="JF80" s="94"/>
      <c r="JG80" s="94"/>
      <c r="JH80" s="94"/>
      <c r="JI80" s="94"/>
      <c r="JJ80" s="94"/>
      <c r="JK80" s="94"/>
      <c r="JL80" s="94"/>
      <c r="JM80" s="94"/>
    </row>
    <row r="81" spans="1:273" s="82" customFormat="1" x14ac:dyDescent="0.3">
      <c r="A81" s="100" t="s">
        <v>298</v>
      </c>
      <c r="B81" s="107"/>
      <c r="C81" s="101"/>
      <c r="D81" s="101"/>
      <c r="E81" s="102">
        <v>0.75</v>
      </c>
      <c r="IH81" s="94"/>
      <c r="II81" s="94"/>
      <c r="IJ81" s="94"/>
      <c r="IK81" s="94"/>
      <c r="IL81" s="94"/>
      <c r="IM81" s="94"/>
      <c r="IN81" s="94"/>
      <c r="IO81" s="94"/>
      <c r="IP81" s="94"/>
      <c r="IQ81" s="94"/>
      <c r="IR81" s="94"/>
      <c r="IS81" s="94"/>
      <c r="IT81" s="94"/>
      <c r="IU81" s="94"/>
      <c r="IV81" s="94"/>
      <c r="IW81" s="94"/>
      <c r="IX81" s="94"/>
      <c r="IY81" s="94"/>
      <c r="IZ81" s="94"/>
      <c r="JA81" s="94"/>
      <c r="JB81" s="94"/>
      <c r="JC81" s="94"/>
      <c r="JD81" s="94"/>
      <c r="JE81" s="94"/>
      <c r="JF81" s="94"/>
      <c r="JG81" s="94"/>
      <c r="JH81" s="94"/>
      <c r="JI81" s="94"/>
      <c r="JJ81" s="94"/>
      <c r="JK81" s="94"/>
      <c r="JL81" s="94"/>
      <c r="JM81" s="94"/>
    </row>
    <row r="82" spans="1:273" s="82" customFormat="1" x14ac:dyDescent="0.3">
      <c r="A82" s="90" t="s">
        <v>300</v>
      </c>
      <c r="B82" s="91"/>
      <c r="C82" s="91"/>
      <c r="D82" s="91"/>
      <c r="E82" s="108"/>
      <c r="IH82" s="94"/>
      <c r="II82" s="94"/>
      <c r="IJ82" s="94"/>
      <c r="IK82" s="94"/>
      <c r="IL82" s="94"/>
      <c r="IM82" s="94"/>
      <c r="IN82" s="94"/>
      <c r="IO82" s="94"/>
      <c r="IP82" s="94"/>
      <c r="IQ82" s="94"/>
      <c r="IR82" s="94"/>
      <c r="IS82" s="94"/>
      <c r="IT82" s="94"/>
      <c r="IU82" s="94"/>
      <c r="IV82" s="94"/>
      <c r="IW82" s="94"/>
      <c r="IX82" s="94"/>
      <c r="IY82" s="94"/>
      <c r="IZ82" s="94"/>
      <c r="JA82" s="94"/>
      <c r="JB82" s="94"/>
      <c r="JC82" s="94"/>
      <c r="JD82" s="94"/>
      <c r="JE82" s="94"/>
      <c r="JF82" s="94"/>
      <c r="JG82" s="94"/>
      <c r="JH82" s="94"/>
      <c r="JI82" s="94"/>
      <c r="JJ82" s="94"/>
      <c r="JK82" s="94"/>
      <c r="JL82" s="94"/>
      <c r="JM82" s="94"/>
    </row>
    <row r="83" spans="1:273" s="82" customFormat="1" x14ac:dyDescent="0.3">
      <c r="A83" s="100" t="s">
        <v>301</v>
      </c>
      <c r="B83" s="107">
        <v>0.25</v>
      </c>
      <c r="C83" s="101">
        <v>0.25</v>
      </c>
      <c r="D83" s="101">
        <v>0.53846153846153844</v>
      </c>
      <c r="E83" s="102">
        <v>0.23529411764705882</v>
      </c>
      <c r="IH83" s="94"/>
      <c r="II83" s="94"/>
      <c r="IJ83" s="94"/>
      <c r="IK83" s="94"/>
      <c r="IL83" s="94"/>
      <c r="IM83" s="94"/>
      <c r="IN83" s="94"/>
      <c r="IO83" s="94"/>
      <c r="IP83" s="94"/>
      <c r="IQ83" s="94"/>
      <c r="IR83" s="94"/>
      <c r="IS83" s="94"/>
      <c r="IT83" s="94"/>
      <c r="IU83" s="94"/>
      <c r="IV83" s="94"/>
      <c r="IW83" s="94"/>
      <c r="IX83" s="94"/>
      <c r="IY83" s="94"/>
      <c r="IZ83" s="94"/>
      <c r="JA83" s="94"/>
      <c r="JB83" s="94"/>
      <c r="JC83" s="94"/>
      <c r="JD83" s="94"/>
      <c r="JE83" s="94"/>
      <c r="JF83" s="94"/>
      <c r="JG83" s="94"/>
      <c r="JH83" s="94"/>
      <c r="JI83" s="94"/>
      <c r="JJ83" s="94"/>
      <c r="JK83" s="94"/>
      <c r="JL83" s="94"/>
      <c r="JM83" s="94"/>
    </row>
    <row r="84" spans="1:273" s="82" customFormat="1" x14ac:dyDescent="0.3">
      <c r="A84" s="100" t="s">
        <v>302</v>
      </c>
      <c r="B84" s="107">
        <v>0.42105263157894735</v>
      </c>
      <c r="C84" s="101">
        <v>0.33333333333333331</v>
      </c>
      <c r="D84" s="101">
        <v>0.52941176470588236</v>
      </c>
      <c r="E84" s="102">
        <v>0.42307692307692307</v>
      </c>
      <c r="IH84" s="94"/>
      <c r="II84" s="94"/>
      <c r="IJ84" s="94"/>
      <c r="IK84" s="94"/>
      <c r="IL84" s="94"/>
      <c r="IM84" s="94"/>
      <c r="IN84" s="94"/>
      <c r="IO84" s="94"/>
      <c r="IP84" s="94"/>
      <c r="IQ84" s="94"/>
      <c r="IR84" s="94"/>
      <c r="IS84" s="94"/>
      <c r="IT84" s="94"/>
      <c r="IU84" s="94"/>
      <c r="IV84" s="94"/>
      <c r="IW84" s="94"/>
      <c r="IX84" s="94"/>
      <c r="IY84" s="94"/>
      <c r="IZ84" s="94"/>
      <c r="JA84" s="94"/>
      <c r="JB84" s="94"/>
      <c r="JC84" s="94"/>
      <c r="JD84" s="94"/>
      <c r="JE84" s="94"/>
      <c r="JF84" s="94"/>
      <c r="JG84" s="94"/>
      <c r="JH84" s="94"/>
      <c r="JI84" s="94"/>
      <c r="JJ84" s="94"/>
      <c r="JK84" s="94"/>
      <c r="JL84" s="94"/>
      <c r="JM84" s="94"/>
    </row>
    <row r="85" spans="1:273" s="82" customFormat="1" x14ac:dyDescent="0.3">
      <c r="A85" s="100" t="s">
        <v>303</v>
      </c>
      <c r="B85" s="107">
        <v>0.31578947368421051</v>
      </c>
      <c r="C85" s="101">
        <v>0.2</v>
      </c>
      <c r="D85" s="101">
        <v>0.47058823529411764</v>
      </c>
      <c r="E85" s="102">
        <v>0.4</v>
      </c>
      <c r="IH85" s="94"/>
      <c r="II85" s="94"/>
      <c r="IJ85" s="94"/>
      <c r="IK85" s="94"/>
      <c r="IL85" s="94"/>
      <c r="IM85" s="94"/>
      <c r="IN85" s="94"/>
      <c r="IO85" s="94"/>
      <c r="IP85" s="94"/>
      <c r="IQ85" s="94"/>
      <c r="IR85" s="94"/>
      <c r="IS85" s="94"/>
      <c r="IT85" s="94"/>
      <c r="IU85" s="94"/>
      <c r="IV85" s="94"/>
      <c r="IW85" s="94"/>
      <c r="IX85" s="94"/>
      <c r="IY85" s="94"/>
      <c r="IZ85" s="94"/>
      <c r="JA85" s="94"/>
      <c r="JB85" s="94"/>
      <c r="JC85" s="94"/>
      <c r="JD85" s="94"/>
      <c r="JE85" s="94"/>
      <c r="JF85" s="94"/>
      <c r="JG85" s="94"/>
      <c r="JH85" s="94"/>
      <c r="JI85" s="94"/>
      <c r="JJ85" s="94"/>
      <c r="JK85" s="94"/>
      <c r="JL85" s="94"/>
      <c r="JM85" s="94"/>
    </row>
    <row r="86" spans="1:273" s="82" customFormat="1" x14ac:dyDescent="0.3">
      <c r="A86" s="100" t="s">
        <v>304</v>
      </c>
      <c r="B86" s="107"/>
      <c r="C86" s="101"/>
      <c r="D86" s="101"/>
      <c r="E86" s="102"/>
      <c r="IH86" s="94"/>
      <c r="II86" s="94"/>
      <c r="IJ86" s="94"/>
      <c r="IK86" s="94"/>
      <c r="IL86" s="94"/>
      <c r="IM86" s="94"/>
      <c r="IN86" s="94"/>
      <c r="IO86" s="94"/>
      <c r="IP86" s="94"/>
      <c r="IQ86" s="94"/>
      <c r="IR86" s="94"/>
      <c r="IS86" s="94"/>
      <c r="IT86" s="94"/>
      <c r="IU86" s="94"/>
      <c r="IV86" s="94"/>
      <c r="IW86" s="94"/>
      <c r="IX86" s="94"/>
      <c r="IY86" s="94"/>
      <c r="IZ86" s="94"/>
      <c r="JA86" s="94"/>
      <c r="JB86" s="94"/>
      <c r="JC86" s="94"/>
      <c r="JD86" s="94"/>
      <c r="JE86" s="94"/>
      <c r="JF86" s="94"/>
      <c r="JG86" s="94"/>
      <c r="JH86" s="94"/>
      <c r="JI86" s="94"/>
      <c r="JJ86" s="94"/>
      <c r="JK86" s="94"/>
      <c r="JL86" s="94"/>
      <c r="JM86" s="94"/>
    </row>
    <row r="87" spans="1:273" s="82" customFormat="1" x14ac:dyDescent="0.3">
      <c r="A87" s="100" t="s">
        <v>305</v>
      </c>
      <c r="B87" s="107">
        <v>0.7142857142857143</v>
      </c>
      <c r="C87" s="101">
        <v>0.36363636363636365</v>
      </c>
      <c r="D87" s="101">
        <v>0.46666666666666667</v>
      </c>
      <c r="E87" s="102">
        <v>0.48148148148148145</v>
      </c>
      <c r="IH87" s="94"/>
      <c r="II87" s="94"/>
      <c r="IJ87" s="94"/>
      <c r="IK87" s="94"/>
      <c r="IL87" s="94"/>
      <c r="IM87" s="94"/>
      <c r="IN87" s="94"/>
      <c r="IO87" s="94"/>
      <c r="IP87" s="94"/>
      <c r="IQ87" s="94"/>
      <c r="IR87" s="94"/>
      <c r="IS87" s="94"/>
      <c r="IT87" s="94"/>
      <c r="IU87" s="94"/>
      <c r="IV87" s="94"/>
      <c r="IW87" s="94"/>
      <c r="IX87" s="94"/>
      <c r="IY87" s="94"/>
      <c r="IZ87" s="94"/>
      <c r="JA87" s="94"/>
      <c r="JB87" s="94"/>
      <c r="JC87" s="94"/>
      <c r="JD87" s="94"/>
      <c r="JE87" s="94"/>
      <c r="JF87" s="94"/>
      <c r="JG87" s="94"/>
      <c r="JH87" s="94"/>
      <c r="JI87" s="94"/>
      <c r="JJ87" s="94"/>
      <c r="JK87" s="94"/>
      <c r="JL87" s="94"/>
      <c r="JM87" s="94"/>
    </row>
    <row r="88" spans="1:273" s="82" customFormat="1" x14ac:dyDescent="0.3">
      <c r="A88" s="100" t="s">
        <v>306</v>
      </c>
      <c r="B88" s="107">
        <v>0.375</v>
      </c>
      <c r="C88" s="101">
        <v>0.5</v>
      </c>
      <c r="D88" s="101">
        <v>0.23529411764705882</v>
      </c>
      <c r="E88" s="102">
        <v>0.26666666666666666</v>
      </c>
      <c r="IH88" s="94"/>
      <c r="II88" s="94"/>
      <c r="IJ88" s="94"/>
      <c r="IK88" s="94"/>
      <c r="IL88" s="94"/>
      <c r="IM88" s="94"/>
      <c r="IN88" s="94"/>
      <c r="IO88" s="94"/>
      <c r="IP88" s="94"/>
      <c r="IQ88" s="94"/>
      <c r="IR88" s="94"/>
      <c r="IS88" s="94"/>
      <c r="IT88" s="94"/>
      <c r="IU88" s="94"/>
      <c r="IV88" s="94"/>
      <c r="IW88" s="94"/>
      <c r="IX88" s="94"/>
      <c r="IY88" s="94"/>
      <c r="IZ88" s="94"/>
      <c r="JA88" s="94"/>
      <c r="JB88" s="94"/>
      <c r="JC88" s="94"/>
      <c r="JD88" s="94"/>
      <c r="JE88" s="94"/>
      <c r="JF88" s="94"/>
      <c r="JG88" s="94"/>
      <c r="JH88" s="94"/>
      <c r="JI88" s="94"/>
      <c r="JJ88" s="94"/>
      <c r="JK88" s="94"/>
      <c r="JL88" s="94"/>
      <c r="JM88" s="94"/>
    </row>
    <row r="89" spans="1:273" s="82" customFormat="1" x14ac:dyDescent="0.3">
      <c r="A89" s="100" t="s">
        <v>308</v>
      </c>
      <c r="B89" s="107"/>
      <c r="C89" s="101">
        <v>0.8</v>
      </c>
      <c r="D89" s="101">
        <v>0.57692307692307687</v>
      </c>
      <c r="E89" s="102">
        <v>0.58823529411764708</v>
      </c>
      <c r="IH89" s="94"/>
      <c r="II89" s="94"/>
      <c r="IJ89" s="94"/>
      <c r="IK89" s="94"/>
      <c r="IL89" s="94"/>
      <c r="IM89" s="94"/>
      <c r="IN89" s="94"/>
      <c r="IO89" s="94"/>
      <c r="IP89" s="94"/>
      <c r="IQ89" s="94"/>
      <c r="IR89" s="94"/>
      <c r="IS89" s="94"/>
      <c r="IT89" s="94"/>
      <c r="IU89" s="94"/>
      <c r="IV89" s="94"/>
      <c r="IW89" s="94"/>
      <c r="IX89" s="94"/>
      <c r="IY89" s="94"/>
      <c r="IZ89" s="94"/>
      <c r="JA89" s="94"/>
      <c r="JB89" s="94"/>
      <c r="JC89" s="94"/>
      <c r="JD89" s="94"/>
      <c r="JE89" s="94"/>
      <c r="JF89" s="94"/>
      <c r="JG89" s="94"/>
      <c r="JH89" s="94"/>
      <c r="JI89" s="94"/>
      <c r="JJ89" s="94"/>
      <c r="JK89" s="94"/>
      <c r="JL89" s="94"/>
      <c r="JM89" s="94"/>
    </row>
    <row r="90" spans="1:273" s="82" customFormat="1" x14ac:dyDescent="0.3">
      <c r="A90" s="100" t="s">
        <v>309</v>
      </c>
      <c r="B90" s="107"/>
      <c r="C90" s="101">
        <v>0.75</v>
      </c>
      <c r="D90" s="101">
        <v>0.25</v>
      </c>
      <c r="E90" s="102">
        <v>0.53846153846153844</v>
      </c>
      <c r="IH90" s="94"/>
      <c r="II90" s="94"/>
      <c r="IJ90" s="94"/>
      <c r="IK90" s="94"/>
      <c r="IL90" s="94"/>
      <c r="IM90" s="94"/>
      <c r="IN90" s="94"/>
      <c r="IO90" s="94"/>
      <c r="IP90" s="94"/>
      <c r="IQ90" s="94"/>
      <c r="IR90" s="94"/>
      <c r="IS90" s="94"/>
      <c r="IT90" s="94"/>
      <c r="IU90" s="94"/>
      <c r="IV90" s="94"/>
      <c r="IW90" s="94"/>
      <c r="IX90" s="94"/>
      <c r="IY90" s="94"/>
      <c r="IZ90" s="94"/>
      <c r="JA90" s="94"/>
      <c r="JB90" s="94"/>
      <c r="JC90" s="94"/>
      <c r="JD90" s="94"/>
      <c r="JE90" s="94"/>
      <c r="JF90" s="94"/>
      <c r="JG90" s="94"/>
      <c r="JH90" s="94"/>
      <c r="JI90" s="94"/>
      <c r="JJ90" s="94"/>
      <c r="JK90" s="94"/>
      <c r="JL90" s="94"/>
      <c r="JM90" s="94"/>
    </row>
    <row r="91" spans="1:273" s="82" customFormat="1" x14ac:dyDescent="0.3">
      <c r="A91" s="100" t="s">
        <v>310</v>
      </c>
      <c r="B91" s="107">
        <v>0.2857142857142857</v>
      </c>
      <c r="C91" s="101">
        <v>0.25</v>
      </c>
      <c r="D91" s="101">
        <v>0.46153846153846156</v>
      </c>
      <c r="E91" s="102">
        <v>0.625</v>
      </c>
      <c r="IH91" s="94"/>
      <c r="II91" s="94"/>
      <c r="IJ91" s="94"/>
      <c r="IK91" s="94"/>
      <c r="IL91" s="94"/>
      <c r="IM91" s="94"/>
      <c r="IN91" s="94"/>
      <c r="IO91" s="94"/>
      <c r="IP91" s="94"/>
      <c r="IQ91" s="94"/>
      <c r="IR91" s="94"/>
      <c r="IS91" s="94"/>
      <c r="IT91" s="94"/>
      <c r="IU91" s="94"/>
      <c r="IV91" s="94"/>
      <c r="IW91" s="94"/>
      <c r="IX91" s="94"/>
      <c r="IY91" s="94"/>
      <c r="IZ91" s="94"/>
      <c r="JA91" s="94"/>
      <c r="JB91" s="94"/>
      <c r="JC91" s="94"/>
      <c r="JD91" s="94"/>
      <c r="JE91" s="94"/>
      <c r="JF91" s="94"/>
      <c r="JG91" s="94"/>
      <c r="JH91" s="94"/>
      <c r="JI91" s="94"/>
      <c r="JJ91" s="94"/>
      <c r="JK91" s="94"/>
      <c r="JL91" s="94"/>
      <c r="JM91" s="94"/>
    </row>
    <row r="92" spans="1:273" s="82" customFormat="1" x14ac:dyDescent="0.3">
      <c r="A92" s="104" t="s">
        <v>311</v>
      </c>
      <c r="B92" s="107"/>
      <c r="C92" s="101"/>
      <c r="D92" s="101">
        <v>1</v>
      </c>
      <c r="E92" s="102">
        <v>1</v>
      </c>
      <c r="IH92" s="94"/>
      <c r="II92" s="94"/>
      <c r="IJ92" s="94"/>
      <c r="IK92" s="94"/>
      <c r="IL92" s="94"/>
      <c r="IM92" s="94"/>
      <c r="IN92" s="94"/>
      <c r="IO92" s="94"/>
      <c r="IP92" s="94"/>
      <c r="IQ92" s="94"/>
      <c r="IR92" s="94"/>
      <c r="IS92" s="94"/>
      <c r="IT92" s="94"/>
      <c r="IU92" s="94"/>
      <c r="IV92" s="94"/>
      <c r="IW92" s="94"/>
      <c r="IX92" s="94"/>
      <c r="IY92" s="94"/>
      <c r="IZ92" s="94"/>
      <c r="JA92" s="94"/>
      <c r="JB92" s="94"/>
      <c r="JC92" s="94"/>
      <c r="JD92" s="94"/>
      <c r="JE92" s="94"/>
      <c r="JF92" s="94"/>
      <c r="JG92" s="94"/>
      <c r="JH92" s="94"/>
      <c r="JI92" s="94"/>
      <c r="JJ92" s="94"/>
      <c r="JK92" s="94"/>
      <c r="JL92" s="94"/>
      <c r="JM92" s="94"/>
    </row>
    <row r="93" spans="1:273" s="82" customFormat="1" ht="42" x14ac:dyDescent="0.3">
      <c r="A93" s="104" t="s">
        <v>260</v>
      </c>
      <c r="B93" s="107"/>
      <c r="C93" s="101"/>
      <c r="D93" s="101"/>
      <c r="E93" s="102">
        <v>0.75</v>
      </c>
      <c r="IH93" s="94"/>
      <c r="II93" s="94"/>
      <c r="IJ93" s="94"/>
      <c r="IK93" s="94"/>
      <c r="IL93" s="94"/>
      <c r="IM93" s="94"/>
      <c r="IN93" s="94"/>
      <c r="IO93" s="94"/>
      <c r="IP93" s="94"/>
      <c r="IQ93" s="94"/>
      <c r="IR93" s="94"/>
      <c r="IS93" s="94"/>
      <c r="IT93" s="94"/>
      <c r="IU93" s="94"/>
      <c r="IV93" s="94"/>
      <c r="IW93" s="94"/>
      <c r="IX93" s="94"/>
      <c r="IY93" s="94"/>
      <c r="IZ93" s="94"/>
      <c r="JA93" s="94"/>
      <c r="JB93" s="94"/>
      <c r="JC93" s="94"/>
      <c r="JD93" s="94"/>
      <c r="JE93" s="94"/>
      <c r="JF93" s="94"/>
      <c r="JG93" s="94"/>
      <c r="JH93" s="94"/>
      <c r="JI93" s="94"/>
      <c r="JJ93" s="94"/>
      <c r="JK93" s="94"/>
      <c r="JL93" s="94"/>
      <c r="JM93" s="94"/>
    </row>
    <row r="94" spans="1:273" s="82" customFormat="1" x14ac:dyDescent="0.3">
      <c r="A94" s="90" t="s">
        <v>313</v>
      </c>
      <c r="B94" s="91"/>
      <c r="C94" s="91"/>
      <c r="D94" s="91"/>
      <c r="E94" s="108"/>
      <c r="IH94" s="94"/>
      <c r="II94" s="94"/>
      <c r="IJ94" s="94"/>
      <c r="IK94" s="94"/>
      <c r="IL94" s="94"/>
      <c r="IM94" s="94"/>
      <c r="IN94" s="94"/>
      <c r="IO94" s="94"/>
      <c r="IP94" s="94"/>
      <c r="IQ94" s="94"/>
      <c r="IR94" s="94"/>
      <c r="IS94" s="94"/>
      <c r="IT94" s="94"/>
      <c r="IU94" s="94"/>
      <c r="IV94" s="94"/>
      <c r="IW94" s="94"/>
      <c r="IX94" s="94"/>
      <c r="IY94" s="94"/>
      <c r="IZ94" s="94"/>
      <c r="JA94" s="94"/>
      <c r="JB94" s="94"/>
      <c r="JC94" s="94"/>
      <c r="JD94" s="94"/>
      <c r="JE94" s="94"/>
      <c r="JF94" s="94"/>
      <c r="JG94" s="94"/>
      <c r="JH94" s="94"/>
      <c r="JI94" s="94"/>
      <c r="JJ94" s="94"/>
      <c r="JK94" s="94"/>
      <c r="JL94" s="94"/>
      <c r="JM94" s="94"/>
    </row>
    <row r="95" spans="1:273" s="82" customFormat="1" x14ac:dyDescent="0.3">
      <c r="A95" s="100" t="s">
        <v>314</v>
      </c>
      <c r="B95" s="107">
        <v>0.5625</v>
      </c>
      <c r="C95" s="101">
        <v>0.5730337078651685</v>
      </c>
      <c r="D95" s="101">
        <v>0.55405405405405406</v>
      </c>
      <c r="E95" s="102">
        <v>0.65822784810126578</v>
      </c>
      <c r="IH95" s="94"/>
      <c r="II95" s="94"/>
      <c r="IJ95" s="94"/>
      <c r="IK95" s="94"/>
      <c r="IL95" s="94"/>
      <c r="IM95" s="94"/>
      <c r="IN95" s="94"/>
      <c r="IO95" s="94"/>
      <c r="IP95" s="94"/>
      <c r="IQ95" s="94"/>
      <c r="IR95" s="94"/>
      <c r="IS95" s="94"/>
      <c r="IT95" s="94"/>
      <c r="IU95" s="94"/>
      <c r="IV95" s="94"/>
      <c r="IW95" s="94"/>
      <c r="IX95" s="94"/>
      <c r="IY95" s="94"/>
      <c r="IZ95" s="94"/>
      <c r="JA95" s="94"/>
      <c r="JB95" s="94"/>
      <c r="JC95" s="94"/>
      <c r="JD95" s="94"/>
      <c r="JE95" s="94"/>
      <c r="JF95" s="94"/>
      <c r="JG95" s="94"/>
      <c r="JH95" s="94"/>
      <c r="JI95" s="94"/>
      <c r="JJ95" s="94"/>
      <c r="JK95" s="94"/>
      <c r="JL95" s="94"/>
      <c r="JM95" s="94"/>
    </row>
    <row r="96" spans="1:273" s="82" customFormat="1" x14ac:dyDescent="0.3">
      <c r="A96" s="100" t="s">
        <v>315</v>
      </c>
      <c r="B96" s="107"/>
      <c r="C96" s="101">
        <v>0.77777777777777779</v>
      </c>
      <c r="D96" s="101">
        <v>0.69230769230769229</v>
      </c>
      <c r="E96" s="102">
        <v>0.58823529411764708</v>
      </c>
      <c r="IH96" s="94"/>
      <c r="II96" s="94"/>
      <c r="IJ96" s="94"/>
      <c r="IK96" s="94"/>
      <c r="IL96" s="94"/>
      <c r="IM96" s="94"/>
      <c r="IN96" s="94"/>
      <c r="IO96" s="94"/>
      <c r="IP96" s="94"/>
      <c r="IQ96" s="94"/>
      <c r="IR96" s="94"/>
      <c r="IS96" s="94"/>
      <c r="IT96" s="94"/>
      <c r="IU96" s="94"/>
      <c r="IV96" s="94"/>
      <c r="IW96" s="94"/>
      <c r="IX96" s="94"/>
      <c r="IY96" s="94"/>
      <c r="IZ96" s="94"/>
      <c r="JA96" s="94"/>
      <c r="JB96" s="94"/>
      <c r="JC96" s="94"/>
      <c r="JD96" s="94"/>
      <c r="JE96" s="94"/>
      <c r="JF96" s="94"/>
      <c r="JG96" s="94"/>
      <c r="JH96" s="94"/>
      <c r="JI96" s="94"/>
      <c r="JJ96" s="94"/>
      <c r="JK96" s="94"/>
      <c r="JL96" s="94"/>
      <c r="JM96" s="94"/>
    </row>
    <row r="97" spans="1:273" s="82" customFormat="1" x14ac:dyDescent="0.3">
      <c r="A97" s="90" t="s">
        <v>316</v>
      </c>
      <c r="B97" s="91"/>
      <c r="C97" s="91"/>
      <c r="D97" s="91"/>
      <c r="E97" s="108"/>
      <c r="IH97" s="94"/>
      <c r="II97" s="94"/>
      <c r="IJ97" s="94"/>
      <c r="IK97" s="94"/>
      <c r="IL97" s="94"/>
      <c r="IM97" s="94"/>
      <c r="IN97" s="94"/>
      <c r="IO97" s="94"/>
      <c r="IP97" s="94"/>
      <c r="IQ97" s="94"/>
      <c r="IR97" s="94"/>
      <c r="IS97" s="94"/>
      <c r="IT97" s="94"/>
      <c r="IU97" s="94"/>
      <c r="IV97" s="94"/>
      <c r="IW97" s="94"/>
      <c r="IX97" s="94"/>
      <c r="IY97" s="94"/>
      <c r="IZ97" s="94"/>
      <c r="JA97" s="94"/>
      <c r="JB97" s="94"/>
      <c r="JC97" s="94"/>
      <c r="JD97" s="94"/>
      <c r="JE97" s="94"/>
      <c r="JF97" s="94"/>
      <c r="JG97" s="94"/>
      <c r="JH97" s="94"/>
      <c r="JI97" s="94"/>
      <c r="JJ97" s="94"/>
      <c r="JK97" s="94"/>
      <c r="JL97" s="94"/>
      <c r="JM97" s="94"/>
    </row>
    <row r="98" spans="1:273" s="82" customFormat="1" x14ac:dyDescent="0.3">
      <c r="A98" s="100" t="s">
        <v>317</v>
      </c>
      <c r="B98" s="107">
        <v>0.5</v>
      </c>
      <c r="C98" s="101">
        <v>0.5</v>
      </c>
      <c r="D98" s="101">
        <v>0.875</v>
      </c>
      <c r="E98" s="102">
        <v>0.6</v>
      </c>
      <c r="IH98" s="94"/>
      <c r="II98" s="94"/>
      <c r="IJ98" s="94"/>
      <c r="IK98" s="94"/>
      <c r="IL98" s="94"/>
      <c r="IM98" s="94"/>
      <c r="IN98" s="94"/>
      <c r="IO98" s="94"/>
      <c r="IP98" s="94"/>
      <c r="IQ98" s="94"/>
      <c r="IR98" s="94"/>
      <c r="IS98" s="94"/>
      <c r="IT98" s="94"/>
      <c r="IU98" s="94"/>
      <c r="IV98" s="94"/>
      <c r="IW98" s="94"/>
      <c r="IX98" s="94"/>
      <c r="IY98" s="94"/>
      <c r="IZ98" s="94"/>
      <c r="JA98" s="94"/>
      <c r="JB98" s="94"/>
      <c r="JC98" s="94"/>
      <c r="JD98" s="94"/>
      <c r="JE98" s="94"/>
      <c r="JF98" s="94"/>
      <c r="JG98" s="94"/>
      <c r="JH98" s="94"/>
      <c r="JI98" s="94"/>
      <c r="JJ98" s="94"/>
      <c r="JK98" s="94"/>
      <c r="JL98" s="94"/>
      <c r="JM98" s="94"/>
    </row>
    <row r="99" spans="1:273" s="82" customFormat="1" x14ac:dyDescent="0.3">
      <c r="A99" s="100" t="s">
        <v>318</v>
      </c>
      <c r="B99" s="107">
        <v>1</v>
      </c>
      <c r="C99" s="101">
        <v>0.83333333333333337</v>
      </c>
      <c r="D99" s="101"/>
      <c r="E99" s="102">
        <v>0.33333333333333331</v>
      </c>
      <c r="IH99" s="94"/>
      <c r="II99" s="94"/>
      <c r="IJ99" s="94"/>
      <c r="IK99" s="94"/>
      <c r="IL99" s="94"/>
      <c r="IM99" s="94"/>
      <c r="IN99" s="94"/>
      <c r="IO99" s="94"/>
      <c r="IP99" s="94"/>
      <c r="IQ99" s="94"/>
      <c r="IR99" s="94"/>
      <c r="IS99" s="94"/>
      <c r="IT99" s="94"/>
      <c r="IU99" s="94"/>
      <c r="IV99" s="94"/>
      <c r="IW99" s="94"/>
      <c r="IX99" s="94"/>
      <c r="IY99" s="94"/>
      <c r="IZ99" s="94"/>
      <c r="JA99" s="94"/>
      <c r="JB99" s="94"/>
      <c r="JC99" s="94"/>
      <c r="JD99" s="94"/>
      <c r="JE99" s="94"/>
      <c r="JF99" s="94"/>
      <c r="JG99" s="94"/>
      <c r="JH99" s="94"/>
      <c r="JI99" s="94"/>
      <c r="JJ99" s="94"/>
      <c r="JK99" s="94"/>
      <c r="JL99" s="94"/>
      <c r="JM99" s="94"/>
    </row>
    <row r="100" spans="1:273" s="82" customFormat="1" x14ac:dyDescent="0.3">
      <c r="A100" s="100" t="s">
        <v>319</v>
      </c>
      <c r="B100" s="107"/>
      <c r="C100" s="101">
        <v>0</v>
      </c>
      <c r="D100" s="101">
        <v>1</v>
      </c>
      <c r="E100" s="102">
        <v>1</v>
      </c>
      <c r="IH100" s="94"/>
      <c r="II100" s="94"/>
      <c r="IJ100" s="94"/>
      <c r="IK100" s="94"/>
      <c r="IL100" s="94"/>
      <c r="IM100" s="94"/>
      <c r="IN100" s="94"/>
      <c r="IO100" s="94"/>
      <c r="IP100" s="94"/>
      <c r="IQ100" s="94"/>
      <c r="IR100" s="94"/>
      <c r="IS100" s="94"/>
      <c r="IT100" s="94"/>
      <c r="IU100" s="94"/>
      <c r="IV100" s="94"/>
      <c r="IW100" s="94"/>
      <c r="IX100" s="94"/>
      <c r="IY100" s="94"/>
      <c r="IZ100" s="94"/>
      <c r="JA100" s="94"/>
      <c r="JB100" s="94"/>
      <c r="JC100" s="94"/>
      <c r="JD100" s="94"/>
      <c r="JE100" s="94"/>
      <c r="JF100" s="94"/>
      <c r="JG100" s="94"/>
      <c r="JH100" s="94"/>
      <c r="JI100" s="94"/>
      <c r="JJ100" s="94"/>
      <c r="JK100" s="94"/>
      <c r="JL100" s="94"/>
      <c r="JM100" s="94"/>
    </row>
    <row r="101" spans="1:273" s="82" customFormat="1" x14ac:dyDescent="0.3">
      <c r="A101" s="100" t="s">
        <v>320</v>
      </c>
      <c r="B101" s="107"/>
      <c r="C101" s="101">
        <v>1</v>
      </c>
      <c r="D101" s="101">
        <v>1</v>
      </c>
      <c r="E101" s="102"/>
      <c r="IH101" s="94"/>
      <c r="II101" s="94"/>
      <c r="IJ101" s="94"/>
      <c r="IK101" s="94"/>
      <c r="IL101" s="94"/>
      <c r="IM101" s="94"/>
      <c r="IN101" s="94"/>
      <c r="IO101" s="94"/>
      <c r="IP101" s="94"/>
      <c r="IQ101" s="94"/>
      <c r="IR101" s="94"/>
      <c r="IS101" s="94"/>
      <c r="IT101" s="94"/>
      <c r="IU101" s="94"/>
      <c r="IV101" s="94"/>
      <c r="IW101" s="94"/>
      <c r="IX101" s="94"/>
      <c r="IY101" s="94"/>
      <c r="IZ101" s="94"/>
      <c r="JA101" s="94"/>
      <c r="JB101" s="94"/>
      <c r="JC101" s="94"/>
      <c r="JD101" s="94"/>
      <c r="JE101" s="94"/>
      <c r="JF101" s="94"/>
      <c r="JG101" s="94"/>
      <c r="JH101" s="94"/>
      <c r="JI101" s="94"/>
      <c r="JJ101" s="94"/>
      <c r="JK101" s="94"/>
      <c r="JL101" s="94"/>
      <c r="JM101" s="94"/>
    </row>
    <row r="102" spans="1:273" s="82" customFormat="1" x14ac:dyDescent="0.3">
      <c r="A102" s="100" t="s">
        <v>321</v>
      </c>
      <c r="B102" s="107">
        <v>1</v>
      </c>
      <c r="C102" s="101">
        <v>0.5</v>
      </c>
      <c r="D102" s="101">
        <v>0</v>
      </c>
      <c r="E102" s="102">
        <v>1</v>
      </c>
      <c r="IH102" s="94"/>
      <c r="II102" s="94"/>
      <c r="IJ102" s="94"/>
      <c r="IK102" s="94"/>
      <c r="IL102" s="94"/>
      <c r="IM102" s="94"/>
      <c r="IN102" s="94"/>
      <c r="IO102" s="94"/>
      <c r="IP102" s="94"/>
      <c r="IQ102" s="94"/>
      <c r="IR102" s="94"/>
      <c r="IS102" s="94"/>
      <c r="IT102" s="94"/>
      <c r="IU102" s="94"/>
      <c r="IV102" s="94"/>
      <c r="IW102" s="94"/>
      <c r="IX102" s="94"/>
      <c r="IY102" s="94"/>
      <c r="IZ102" s="94"/>
      <c r="JA102" s="94"/>
      <c r="JB102" s="94"/>
      <c r="JC102" s="94"/>
      <c r="JD102" s="94"/>
      <c r="JE102" s="94"/>
      <c r="JF102" s="94"/>
      <c r="JG102" s="94"/>
      <c r="JH102" s="94"/>
      <c r="JI102" s="94"/>
      <c r="JJ102" s="94"/>
      <c r="JK102" s="94"/>
      <c r="JL102" s="94"/>
      <c r="JM102" s="94"/>
    </row>
    <row r="103" spans="1:273" s="82" customFormat="1" x14ac:dyDescent="0.3">
      <c r="A103" s="100" t="s">
        <v>322</v>
      </c>
      <c r="B103" s="107"/>
      <c r="C103" s="101">
        <v>1</v>
      </c>
      <c r="D103" s="101">
        <v>1</v>
      </c>
      <c r="E103" s="102">
        <v>1</v>
      </c>
    </row>
    <row r="104" spans="1:273" s="82" customFormat="1" x14ac:dyDescent="0.3">
      <c r="A104" s="100" t="s">
        <v>323</v>
      </c>
      <c r="B104" s="107"/>
      <c r="C104" s="101">
        <v>0.5</v>
      </c>
      <c r="D104" s="101">
        <v>1</v>
      </c>
      <c r="E104" s="102">
        <v>0.66666666666666663</v>
      </c>
    </row>
    <row r="105" spans="1:273" s="82" customFormat="1" x14ac:dyDescent="0.3">
      <c r="A105" s="100" t="s">
        <v>324</v>
      </c>
      <c r="B105" s="107"/>
      <c r="C105" s="101">
        <v>0</v>
      </c>
      <c r="D105" s="101">
        <v>0.66666666666666663</v>
      </c>
      <c r="E105" s="102">
        <v>0.42857142857142855</v>
      </c>
    </row>
    <row r="106" spans="1:273" s="82" customFormat="1" x14ac:dyDescent="0.3">
      <c r="A106" s="100" t="s">
        <v>326</v>
      </c>
      <c r="B106" s="107"/>
      <c r="C106" s="101"/>
      <c r="D106" s="101"/>
      <c r="E106" s="102">
        <v>1</v>
      </c>
      <c r="IH106" s="94"/>
      <c r="II106" s="94"/>
      <c r="IJ106" s="94"/>
      <c r="IK106" s="94"/>
      <c r="IL106" s="94"/>
      <c r="IM106" s="94"/>
      <c r="IN106" s="94"/>
      <c r="IO106" s="94"/>
      <c r="IP106" s="94"/>
      <c r="IQ106" s="94"/>
      <c r="IR106" s="94"/>
      <c r="IS106" s="94"/>
      <c r="IT106" s="94"/>
      <c r="IU106" s="94"/>
      <c r="IV106" s="94"/>
      <c r="IW106" s="94"/>
      <c r="IX106" s="94"/>
      <c r="IY106" s="94"/>
      <c r="IZ106" s="94"/>
      <c r="JA106" s="94"/>
      <c r="JB106" s="94"/>
      <c r="JC106" s="94"/>
      <c r="JD106" s="94"/>
      <c r="JE106" s="94"/>
      <c r="JF106" s="94"/>
      <c r="JG106" s="94"/>
      <c r="JH106" s="94"/>
      <c r="JI106" s="94"/>
      <c r="JJ106" s="94"/>
      <c r="JK106" s="94"/>
      <c r="JL106" s="94"/>
      <c r="JM106" s="94"/>
    </row>
    <row r="107" spans="1:273" s="82" customFormat="1" x14ac:dyDescent="0.3">
      <c r="A107" s="100" t="s">
        <v>327</v>
      </c>
      <c r="B107" s="107"/>
      <c r="C107" s="101"/>
      <c r="D107" s="101"/>
      <c r="E107" s="102">
        <v>1</v>
      </c>
      <c r="IH107" s="94"/>
      <c r="II107" s="94"/>
      <c r="IJ107" s="94"/>
      <c r="IK107" s="94"/>
      <c r="IL107" s="94"/>
      <c r="IM107" s="94"/>
      <c r="IN107" s="94"/>
      <c r="IO107" s="94"/>
      <c r="IP107" s="94"/>
      <c r="IQ107" s="94"/>
      <c r="IR107" s="94"/>
      <c r="IS107" s="94"/>
      <c r="IT107" s="94"/>
      <c r="IU107" s="94"/>
      <c r="IV107" s="94"/>
      <c r="IW107" s="94"/>
      <c r="IX107" s="94"/>
      <c r="IY107" s="94"/>
      <c r="IZ107" s="94"/>
      <c r="JA107" s="94"/>
      <c r="JB107" s="94"/>
      <c r="JC107" s="94"/>
      <c r="JD107" s="94"/>
      <c r="JE107" s="94"/>
      <c r="JF107" s="94"/>
      <c r="JG107" s="94"/>
      <c r="JH107" s="94"/>
      <c r="JI107" s="94"/>
      <c r="JJ107" s="94"/>
      <c r="JK107" s="94"/>
      <c r="JL107" s="94"/>
      <c r="JM107" s="94"/>
    </row>
    <row r="108" spans="1:273" s="82" customFormat="1" x14ac:dyDescent="0.3">
      <c r="A108" s="81"/>
    </row>
    <row r="109" spans="1:273" s="82" customFormat="1" x14ac:dyDescent="0.3">
      <c r="A109" s="81"/>
    </row>
    <row r="110" spans="1:273" s="82" customFormat="1" x14ac:dyDescent="0.3">
      <c r="A110" s="81"/>
    </row>
    <row r="111" spans="1:273" s="82" customFormat="1" x14ac:dyDescent="0.3">
      <c r="A111" s="81"/>
    </row>
    <row r="112" spans="1:273" s="82" customFormat="1" x14ac:dyDescent="0.3">
      <c r="A112" s="81"/>
    </row>
    <row r="113" spans="1:1" s="82" customFormat="1" x14ac:dyDescent="0.3">
      <c r="A113" s="81"/>
    </row>
    <row r="114" spans="1:1" s="82" customFormat="1" x14ac:dyDescent="0.3">
      <c r="A114" s="81"/>
    </row>
    <row r="115" spans="1:1" s="82" customFormat="1" x14ac:dyDescent="0.3">
      <c r="A115" s="81"/>
    </row>
    <row r="116" spans="1:1" s="82" customFormat="1" x14ac:dyDescent="0.3">
      <c r="A116" s="81"/>
    </row>
    <row r="117" spans="1:1" s="82" customFormat="1" x14ac:dyDescent="0.3">
      <c r="A117" s="81"/>
    </row>
    <row r="118" spans="1:1" s="82" customFormat="1" x14ac:dyDescent="0.3">
      <c r="A118" s="81"/>
    </row>
    <row r="119" spans="1:1" s="82" customFormat="1" x14ac:dyDescent="0.3">
      <c r="A119" s="81"/>
    </row>
    <row r="120" spans="1:1" s="82" customFormat="1" x14ac:dyDescent="0.3">
      <c r="A120" s="81"/>
    </row>
    <row r="121" spans="1:1" s="82" customFormat="1" x14ac:dyDescent="0.3">
      <c r="A121" s="81"/>
    </row>
    <row r="122" spans="1:1" s="82" customFormat="1" x14ac:dyDescent="0.3">
      <c r="A122" s="81"/>
    </row>
    <row r="123" spans="1:1" s="82" customFormat="1" x14ac:dyDescent="0.3">
      <c r="A123" s="81"/>
    </row>
    <row r="124" spans="1:1" s="82" customFormat="1" x14ac:dyDescent="0.3">
      <c r="A124" s="81"/>
    </row>
    <row r="125" spans="1:1" s="82" customFormat="1" x14ac:dyDescent="0.3">
      <c r="A125" s="81"/>
    </row>
    <row r="126" spans="1:1" s="82" customFormat="1" x14ac:dyDescent="0.3">
      <c r="A126" s="81"/>
    </row>
    <row r="127" spans="1:1" s="82" customFormat="1" x14ac:dyDescent="0.3">
      <c r="A127" s="81"/>
    </row>
    <row r="128" spans="1:1" s="82" customFormat="1" x14ac:dyDescent="0.3">
      <c r="A128" s="81"/>
    </row>
    <row r="129" spans="1:1" s="82" customFormat="1" x14ac:dyDescent="0.3">
      <c r="A129" s="81"/>
    </row>
    <row r="130" spans="1:1" s="82" customFormat="1" x14ac:dyDescent="0.3">
      <c r="A130" s="81"/>
    </row>
    <row r="131" spans="1:1" s="82" customFormat="1" x14ac:dyDescent="0.3">
      <c r="A131" s="81"/>
    </row>
    <row r="132" spans="1:1" s="82" customFormat="1" x14ac:dyDescent="0.3">
      <c r="A132" s="81"/>
    </row>
    <row r="133" spans="1:1" s="82" customFormat="1" x14ac:dyDescent="0.3">
      <c r="A133" s="81"/>
    </row>
    <row r="134" spans="1:1" s="82" customFormat="1" x14ac:dyDescent="0.3">
      <c r="A134" s="81"/>
    </row>
    <row r="135" spans="1:1" s="82" customFormat="1" x14ac:dyDescent="0.3">
      <c r="A135" s="81"/>
    </row>
    <row r="136" spans="1:1" s="82" customFormat="1" x14ac:dyDescent="0.3">
      <c r="A136" s="81"/>
    </row>
    <row r="137" spans="1:1" s="82" customFormat="1" x14ac:dyDescent="0.3">
      <c r="A137" s="81"/>
    </row>
    <row r="138" spans="1:1" s="82" customFormat="1" x14ac:dyDescent="0.3">
      <c r="A138" s="81"/>
    </row>
    <row r="139" spans="1:1" s="82" customFormat="1" x14ac:dyDescent="0.3">
      <c r="A139" s="81"/>
    </row>
    <row r="140" spans="1:1" s="82" customFormat="1" x14ac:dyDescent="0.3">
      <c r="A140" s="81"/>
    </row>
    <row r="141" spans="1:1" s="82" customFormat="1" x14ac:dyDescent="0.3">
      <c r="A141" s="81"/>
    </row>
    <row r="142" spans="1:1" s="82" customFormat="1" x14ac:dyDescent="0.3">
      <c r="A142" s="81"/>
    </row>
    <row r="143" spans="1:1" s="82" customFormat="1" x14ac:dyDescent="0.3">
      <c r="A143" s="81"/>
    </row>
    <row r="144" spans="1:1" s="82" customFormat="1" x14ac:dyDescent="0.3">
      <c r="A144" s="81"/>
    </row>
    <row r="145" spans="1:1" s="82" customFormat="1" x14ac:dyDescent="0.3">
      <c r="A145" s="81"/>
    </row>
    <row r="146" spans="1:1" s="82" customFormat="1" x14ac:dyDescent="0.3">
      <c r="A146" s="81"/>
    </row>
    <row r="147" spans="1:1" s="82" customFormat="1" x14ac:dyDescent="0.3">
      <c r="A147" s="81"/>
    </row>
    <row r="148" spans="1:1" s="82" customFormat="1" x14ac:dyDescent="0.3">
      <c r="A148" s="81"/>
    </row>
    <row r="149" spans="1:1" s="82" customFormat="1" x14ac:dyDescent="0.3">
      <c r="A149" s="81"/>
    </row>
    <row r="150" spans="1:1" s="82" customFormat="1" x14ac:dyDescent="0.3">
      <c r="A150" s="81"/>
    </row>
    <row r="151" spans="1:1" s="82" customFormat="1" x14ac:dyDescent="0.3">
      <c r="A151" s="81"/>
    </row>
    <row r="152" spans="1:1" s="82" customFormat="1" x14ac:dyDescent="0.3">
      <c r="A152" s="81"/>
    </row>
    <row r="153" spans="1:1" s="82" customFormat="1" x14ac:dyDescent="0.3">
      <c r="A153" s="81"/>
    </row>
    <row r="154" spans="1:1" s="82" customFormat="1" x14ac:dyDescent="0.3">
      <c r="A154" s="81"/>
    </row>
    <row r="155" spans="1:1" s="82" customFormat="1" x14ac:dyDescent="0.3">
      <c r="A155" s="81"/>
    </row>
    <row r="156" spans="1:1" s="82" customFormat="1" x14ac:dyDescent="0.3">
      <c r="A156" s="81"/>
    </row>
    <row r="157" spans="1:1" s="82" customFormat="1" x14ac:dyDescent="0.3">
      <c r="A157" s="81"/>
    </row>
    <row r="158" spans="1:1" s="82" customFormat="1" x14ac:dyDescent="0.3">
      <c r="A158" s="81"/>
    </row>
    <row r="159" spans="1:1" s="82" customFormat="1" x14ac:dyDescent="0.3">
      <c r="A159" s="81"/>
    </row>
    <row r="160" spans="1:1" s="82" customFormat="1" x14ac:dyDescent="0.3">
      <c r="A160" s="81"/>
    </row>
    <row r="161" spans="1:1" s="82" customFormat="1" x14ac:dyDescent="0.3">
      <c r="A161" s="81"/>
    </row>
    <row r="162" spans="1:1" s="82" customFormat="1" x14ac:dyDescent="0.3">
      <c r="A162" s="81"/>
    </row>
    <row r="163" spans="1:1" s="82" customFormat="1" x14ac:dyDescent="0.3">
      <c r="A163" s="81"/>
    </row>
    <row r="164" spans="1:1" s="82" customFormat="1" x14ac:dyDescent="0.3">
      <c r="A164" s="81"/>
    </row>
    <row r="165" spans="1:1" s="82" customFormat="1" x14ac:dyDescent="0.3">
      <c r="A165" s="81"/>
    </row>
    <row r="166" spans="1:1" s="82" customFormat="1" x14ac:dyDescent="0.3">
      <c r="A166" s="81"/>
    </row>
    <row r="167" spans="1:1" s="82" customFormat="1" x14ac:dyDescent="0.3">
      <c r="A167" s="81"/>
    </row>
    <row r="168" spans="1:1" s="82" customFormat="1" x14ac:dyDescent="0.3">
      <c r="A168" s="81"/>
    </row>
    <row r="169" spans="1:1" s="82" customFormat="1" x14ac:dyDescent="0.3">
      <c r="A169" s="81"/>
    </row>
    <row r="170" spans="1:1" s="82" customFormat="1" x14ac:dyDescent="0.3">
      <c r="A170" s="81"/>
    </row>
    <row r="171" spans="1:1" s="82" customFormat="1" x14ac:dyDescent="0.3">
      <c r="A171" s="81"/>
    </row>
    <row r="172" spans="1:1" s="82" customFormat="1" x14ac:dyDescent="0.3">
      <c r="A172" s="81"/>
    </row>
    <row r="173" spans="1:1" s="82" customFormat="1" x14ac:dyDescent="0.3">
      <c r="A173" s="81"/>
    </row>
    <row r="174" spans="1:1" s="82" customFormat="1" x14ac:dyDescent="0.3">
      <c r="A174" s="81"/>
    </row>
    <row r="175" spans="1:1" s="82" customFormat="1" x14ac:dyDescent="0.3">
      <c r="A175" s="81"/>
    </row>
    <row r="176" spans="1:1" s="82" customFormat="1" x14ac:dyDescent="0.3">
      <c r="A176" s="81"/>
    </row>
    <row r="177" spans="1:1" s="82" customFormat="1" x14ac:dyDescent="0.3">
      <c r="A177" s="81"/>
    </row>
    <row r="178" spans="1:1" s="82" customFormat="1" x14ac:dyDescent="0.3">
      <c r="A178" s="81"/>
    </row>
    <row r="179" spans="1:1" s="82" customFormat="1" x14ac:dyDescent="0.3">
      <c r="A179" s="81"/>
    </row>
    <row r="180" spans="1:1" s="82" customFormat="1" x14ac:dyDescent="0.3">
      <c r="A180" s="81"/>
    </row>
    <row r="181" spans="1:1" s="82" customFormat="1" x14ac:dyDescent="0.3">
      <c r="A181" s="81"/>
    </row>
    <row r="182" spans="1:1" s="82" customFormat="1" x14ac:dyDescent="0.3">
      <c r="A182" s="81"/>
    </row>
    <row r="183" spans="1:1" s="82" customFormat="1" x14ac:dyDescent="0.3">
      <c r="A183" s="81"/>
    </row>
    <row r="184" spans="1:1" s="82" customFormat="1" x14ac:dyDescent="0.3">
      <c r="A184" s="81"/>
    </row>
    <row r="185" spans="1:1" s="82" customFormat="1" x14ac:dyDescent="0.3">
      <c r="A185" s="81"/>
    </row>
    <row r="186" spans="1:1" s="82" customFormat="1" x14ac:dyDescent="0.3">
      <c r="A186" s="81"/>
    </row>
    <row r="187" spans="1:1" s="82" customFormat="1" x14ac:dyDescent="0.3">
      <c r="A187" s="81"/>
    </row>
    <row r="188" spans="1:1" s="82" customFormat="1" x14ac:dyDescent="0.3">
      <c r="A188" s="81"/>
    </row>
    <row r="189" spans="1:1" s="82" customFormat="1" x14ac:dyDescent="0.3">
      <c r="A189" s="81"/>
    </row>
    <row r="190" spans="1:1" s="82" customFormat="1" x14ac:dyDescent="0.3">
      <c r="A190" s="81"/>
    </row>
    <row r="191" spans="1:1" s="82" customFormat="1" x14ac:dyDescent="0.3">
      <c r="A191" s="81"/>
    </row>
    <row r="192" spans="1:1" s="82" customFormat="1" x14ac:dyDescent="0.3">
      <c r="A192" s="81"/>
    </row>
    <row r="193" spans="1:1" s="82" customFormat="1" x14ac:dyDescent="0.3">
      <c r="A193" s="81"/>
    </row>
    <row r="194" spans="1:1" s="82" customFormat="1" x14ac:dyDescent="0.3">
      <c r="A194" s="81"/>
    </row>
    <row r="195" spans="1:1" s="82" customFormat="1" x14ac:dyDescent="0.3">
      <c r="A195" s="81"/>
    </row>
    <row r="196" spans="1:1" s="82" customFormat="1" x14ac:dyDescent="0.3">
      <c r="A196" s="81"/>
    </row>
    <row r="197" spans="1:1" s="82" customFormat="1" x14ac:dyDescent="0.3">
      <c r="A197" s="81"/>
    </row>
    <row r="198" spans="1:1" s="82" customFormat="1" x14ac:dyDescent="0.3">
      <c r="A198" s="81"/>
    </row>
    <row r="199" spans="1:1" s="82" customFormat="1" x14ac:dyDescent="0.3">
      <c r="A199" s="81"/>
    </row>
    <row r="200" spans="1:1" s="82" customFormat="1" x14ac:dyDescent="0.3">
      <c r="A200" s="81"/>
    </row>
    <row r="201" spans="1:1" s="82" customFormat="1" x14ac:dyDescent="0.3">
      <c r="A201" s="81"/>
    </row>
    <row r="202" spans="1:1" s="82" customFormat="1" x14ac:dyDescent="0.3">
      <c r="A202" s="81"/>
    </row>
    <row r="203" spans="1:1" s="82" customFormat="1" x14ac:dyDescent="0.3">
      <c r="A203" s="81"/>
    </row>
    <row r="204" spans="1:1" s="82" customFormat="1" x14ac:dyDescent="0.3">
      <c r="A204" s="81"/>
    </row>
    <row r="205" spans="1:1" s="82" customFormat="1" x14ac:dyDescent="0.3">
      <c r="A205" s="81"/>
    </row>
    <row r="206" spans="1:1" s="82" customFormat="1" x14ac:dyDescent="0.3">
      <c r="A206" s="81"/>
    </row>
    <row r="207" spans="1:1" s="82" customFormat="1" x14ac:dyDescent="0.3">
      <c r="A207" s="81"/>
    </row>
    <row r="208" spans="1:1" s="82" customFormat="1" x14ac:dyDescent="0.3">
      <c r="A208" s="81"/>
    </row>
    <row r="209" spans="1:1" s="82" customFormat="1" x14ac:dyDescent="0.3">
      <c r="A209" s="81"/>
    </row>
    <row r="210" spans="1:1" s="82" customFormat="1" x14ac:dyDescent="0.3">
      <c r="A210" s="81"/>
    </row>
    <row r="211" spans="1:1" s="82" customFormat="1" x14ac:dyDescent="0.3">
      <c r="A211" s="81"/>
    </row>
    <row r="212" spans="1:1" s="82" customFormat="1" x14ac:dyDescent="0.3">
      <c r="A212" s="81"/>
    </row>
    <row r="213" spans="1:1" s="82" customFormat="1" x14ac:dyDescent="0.3">
      <c r="A213" s="81"/>
    </row>
    <row r="214" spans="1:1" s="82" customFormat="1" x14ac:dyDescent="0.3">
      <c r="A214" s="81"/>
    </row>
    <row r="215" spans="1:1" s="82" customFormat="1" x14ac:dyDescent="0.3">
      <c r="A215" s="81"/>
    </row>
    <row r="216" spans="1:1" s="82" customFormat="1" x14ac:dyDescent="0.3">
      <c r="A216" s="81"/>
    </row>
    <row r="217" spans="1:1" s="82" customFormat="1" x14ac:dyDescent="0.3">
      <c r="A217" s="81"/>
    </row>
    <row r="218" spans="1:1" s="82" customFormat="1" x14ac:dyDescent="0.3">
      <c r="A218" s="81"/>
    </row>
    <row r="219" spans="1:1" s="82" customFormat="1" x14ac:dyDescent="0.3">
      <c r="A219" s="81"/>
    </row>
    <row r="220" spans="1:1" s="82" customFormat="1" x14ac:dyDescent="0.3">
      <c r="A220" s="81"/>
    </row>
    <row r="221" spans="1:1" s="82" customFormat="1" x14ac:dyDescent="0.3">
      <c r="A221" s="81"/>
    </row>
    <row r="222" spans="1:1" s="82" customFormat="1" x14ac:dyDescent="0.3">
      <c r="A222" s="81"/>
    </row>
    <row r="223" spans="1:1" s="82" customFormat="1" x14ac:dyDescent="0.3">
      <c r="A223" s="81"/>
    </row>
    <row r="224" spans="1:1" s="82" customFormat="1" x14ac:dyDescent="0.3">
      <c r="A224" s="81"/>
    </row>
    <row r="225" spans="1:1" s="82" customFormat="1" x14ac:dyDescent="0.3">
      <c r="A225" s="81"/>
    </row>
    <row r="226" spans="1:1" s="82" customFormat="1" x14ac:dyDescent="0.3">
      <c r="A226" s="81"/>
    </row>
    <row r="227" spans="1:1" s="82" customFormat="1" x14ac:dyDescent="0.3">
      <c r="A227" s="81"/>
    </row>
    <row r="228" spans="1:1" s="82" customFormat="1" x14ac:dyDescent="0.3">
      <c r="A228" s="81"/>
    </row>
    <row r="229" spans="1:1" s="82" customFormat="1" x14ac:dyDescent="0.3">
      <c r="A229" s="81"/>
    </row>
    <row r="230" spans="1:1" s="82" customFormat="1" x14ac:dyDescent="0.3">
      <c r="A230" s="81"/>
    </row>
    <row r="231" spans="1:1" s="82" customFormat="1" x14ac:dyDescent="0.3">
      <c r="A231" s="81"/>
    </row>
    <row r="232" spans="1:1" s="82" customFormat="1" x14ac:dyDescent="0.3">
      <c r="A232" s="81"/>
    </row>
    <row r="233" spans="1:1" s="82" customFormat="1" x14ac:dyDescent="0.3">
      <c r="A233" s="81"/>
    </row>
    <row r="234" spans="1:1" s="82" customFormat="1" x14ac:dyDescent="0.3">
      <c r="A234" s="81"/>
    </row>
    <row r="235" spans="1:1" s="82" customFormat="1" x14ac:dyDescent="0.3">
      <c r="A235" s="81"/>
    </row>
    <row r="236" spans="1:1" s="82" customFormat="1" x14ac:dyDescent="0.3">
      <c r="A236" s="81"/>
    </row>
    <row r="237" spans="1:1" s="82" customFormat="1" x14ac:dyDescent="0.3">
      <c r="A237" s="81"/>
    </row>
    <row r="238" spans="1:1" s="82" customFormat="1" x14ac:dyDescent="0.3">
      <c r="A238" s="81"/>
    </row>
    <row r="239" spans="1:1" s="82" customFormat="1" x14ac:dyDescent="0.3">
      <c r="A239" s="81"/>
    </row>
    <row r="240" spans="1:1" s="82" customFormat="1" x14ac:dyDescent="0.3">
      <c r="A240" s="81"/>
    </row>
    <row r="241" spans="1:1" s="82" customFormat="1" x14ac:dyDescent="0.3">
      <c r="A241" s="81"/>
    </row>
    <row r="242" spans="1:1" s="82" customFormat="1" x14ac:dyDescent="0.3">
      <c r="A242" s="81"/>
    </row>
    <row r="243" spans="1:1" s="82" customFormat="1" x14ac:dyDescent="0.3">
      <c r="A243" s="81"/>
    </row>
    <row r="244" spans="1:1" s="82" customFormat="1" x14ac:dyDescent="0.3">
      <c r="A244" s="81"/>
    </row>
    <row r="245" spans="1:1" s="82" customFormat="1" x14ac:dyDescent="0.3">
      <c r="A245" s="81"/>
    </row>
    <row r="246" spans="1:1" s="82" customFormat="1" x14ac:dyDescent="0.3">
      <c r="A246" s="81"/>
    </row>
    <row r="247" spans="1:1" s="82" customFormat="1" x14ac:dyDescent="0.3">
      <c r="A247" s="81"/>
    </row>
    <row r="248" spans="1:1" s="82" customFormat="1" x14ac:dyDescent="0.3">
      <c r="A248" s="81"/>
    </row>
    <row r="249" spans="1:1" s="82" customFormat="1" x14ac:dyDescent="0.3">
      <c r="A249" s="81"/>
    </row>
    <row r="250" spans="1:1" s="82" customFormat="1" x14ac:dyDescent="0.3">
      <c r="A250" s="81"/>
    </row>
    <row r="251" spans="1:1" s="82" customFormat="1" x14ac:dyDescent="0.3">
      <c r="A251" s="81"/>
    </row>
    <row r="252" spans="1:1" s="82" customFormat="1" x14ac:dyDescent="0.3">
      <c r="A252" s="81"/>
    </row>
    <row r="253" spans="1:1" s="82" customFormat="1" x14ac:dyDescent="0.3">
      <c r="A253" s="81"/>
    </row>
    <row r="254" spans="1:1" s="82" customFormat="1" x14ac:dyDescent="0.3">
      <c r="A254" s="81"/>
    </row>
    <row r="255" spans="1:1" s="82" customFormat="1" x14ac:dyDescent="0.3">
      <c r="A255" s="81"/>
    </row>
    <row r="256" spans="1:1" s="82" customFormat="1" x14ac:dyDescent="0.3">
      <c r="A256" s="81"/>
    </row>
    <row r="257" spans="1:1" s="82" customFormat="1" x14ac:dyDescent="0.3">
      <c r="A257" s="81"/>
    </row>
    <row r="258" spans="1:1" s="82" customFormat="1" x14ac:dyDescent="0.3">
      <c r="A258" s="81"/>
    </row>
    <row r="259" spans="1:1" s="82" customFormat="1" x14ac:dyDescent="0.3">
      <c r="A259" s="81"/>
    </row>
    <row r="260" spans="1:1" s="82" customFormat="1" x14ac:dyDescent="0.3">
      <c r="A260" s="81"/>
    </row>
    <row r="261" spans="1:1" s="82" customFormat="1" x14ac:dyDescent="0.3">
      <c r="A261" s="81"/>
    </row>
    <row r="262" spans="1:1" s="82" customFormat="1" x14ac:dyDescent="0.3">
      <c r="A262" s="81"/>
    </row>
    <row r="263" spans="1:1" s="82" customFormat="1" x14ac:dyDescent="0.3">
      <c r="A263" s="81"/>
    </row>
    <row r="264" spans="1:1" s="82" customFormat="1" x14ac:dyDescent="0.3">
      <c r="A264" s="81"/>
    </row>
    <row r="265" spans="1:1" s="82" customFormat="1" x14ac:dyDescent="0.3">
      <c r="A265" s="81"/>
    </row>
    <row r="266" spans="1:1" s="82" customFormat="1" x14ac:dyDescent="0.3">
      <c r="A266" s="81"/>
    </row>
    <row r="267" spans="1:1" s="82" customFormat="1" x14ac:dyDescent="0.3">
      <c r="A267" s="81"/>
    </row>
    <row r="268" spans="1:1" s="82" customFormat="1" x14ac:dyDescent="0.3">
      <c r="A268" s="81"/>
    </row>
    <row r="269" spans="1:1" s="82" customFormat="1" x14ac:dyDescent="0.3">
      <c r="A269" s="81"/>
    </row>
    <row r="270" spans="1:1" s="82" customFormat="1" x14ac:dyDescent="0.3">
      <c r="A270" s="81"/>
    </row>
    <row r="271" spans="1:1" s="82" customFormat="1" x14ac:dyDescent="0.3">
      <c r="A271" s="81"/>
    </row>
    <row r="272" spans="1:1" s="82" customFormat="1" x14ac:dyDescent="0.3">
      <c r="A272" s="81"/>
    </row>
    <row r="273" spans="1:1" s="82" customFormat="1" x14ac:dyDescent="0.3">
      <c r="A273" s="81"/>
    </row>
    <row r="274" spans="1:1" s="82" customFormat="1" x14ac:dyDescent="0.3">
      <c r="A274" s="81"/>
    </row>
    <row r="275" spans="1:1" s="82" customFormat="1" x14ac:dyDescent="0.3">
      <c r="A275" s="81"/>
    </row>
    <row r="276" spans="1:1" s="82" customFormat="1" x14ac:dyDescent="0.3">
      <c r="A276" s="81"/>
    </row>
    <row r="277" spans="1:1" s="82" customFormat="1" x14ac:dyDescent="0.3">
      <c r="A277" s="81"/>
    </row>
    <row r="278" spans="1:1" s="82" customFormat="1" x14ac:dyDescent="0.3">
      <c r="A278" s="81"/>
    </row>
    <row r="279" spans="1:1" s="82" customFormat="1" x14ac:dyDescent="0.3">
      <c r="A279" s="81"/>
    </row>
    <row r="280" spans="1:1" s="82" customFormat="1" x14ac:dyDescent="0.3">
      <c r="A280" s="81"/>
    </row>
    <row r="281" spans="1:1" s="82" customFormat="1" x14ac:dyDescent="0.3">
      <c r="A281" s="81"/>
    </row>
    <row r="282" spans="1:1" s="82" customFormat="1" x14ac:dyDescent="0.3">
      <c r="A282" s="81"/>
    </row>
    <row r="283" spans="1:1" s="82" customFormat="1" x14ac:dyDescent="0.3">
      <c r="A283" s="81"/>
    </row>
    <row r="284" spans="1:1" s="82" customFormat="1" x14ac:dyDescent="0.3">
      <c r="A284" s="81"/>
    </row>
    <row r="285" spans="1:1" s="82" customFormat="1" x14ac:dyDescent="0.3">
      <c r="A285" s="81"/>
    </row>
    <row r="286" spans="1:1" s="82" customFormat="1" x14ac:dyDescent="0.3">
      <c r="A286" s="81"/>
    </row>
    <row r="287" spans="1:1" s="82" customFormat="1" x14ac:dyDescent="0.3">
      <c r="A287" s="81"/>
    </row>
    <row r="288" spans="1:1" s="82" customFormat="1" x14ac:dyDescent="0.3">
      <c r="A288" s="81"/>
    </row>
    <row r="289" spans="1:1" s="82" customFormat="1" x14ac:dyDescent="0.3">
      <c r="A289" s="81"/>
    </row>
    <row r="290" spans="1:1" s="82" customFormat="1" x14ac:dyDescent="0.3">
      <c r="A290" s="81"/>
    </row>
    <row r="291" spans="1:1" s="82" customFormat="1" x14ac:dyDescent="0.3">
      <c r="A291" s="81"/>
    </row>
    <row r="292" spans="1:1" s="82" customFormat="1" x14ac:dyDescent="0.3">
      <c r="A292" s="81"/>
    </row>
    <row r="293" spans="1:1" s="82" customFormat="1" x14ac:dyDescent="0.3">
      <c r="A293" s="81"/>
    </row>
    <row r="294" spans="1:1" s="82" customFormat="1" x14ac:dyDescent="0.3">
      <c r="A294" s="81"/>
    </row>
    <row r="295" spans="1:1" s="82" customFormat="1" x14ac:dyDescent="0.3">
      <c r="A295" s="81"/>
    </row>
    <row r="296" spans="1:1" s="82" customFormat="1" x14ac:dyDescent="0.3">
      <c r="A296" s="81"/>
    </row>
    <row r="297" spans="1:1" s="82" customFormat="1" x14ac:dyDescent="0.3">
      <c r="A297" s="81"/>
    </row>
    <row r="298" spans="1:1" s="82" customFormat="1" x14ac:dyDescent="0.3">
      <c r="A298" s="81"/>
    </row>
    <row r="299" spans="1:1" s="82" customFormat="1" x14ac:dyDescent="0.3">
      <c r="A299" s="81"/>
    </row>
    <row r="300" spans="1:1" s="82" customFormat="1" x14ac:dyDescent="0.3">
      <c r="A300" s="81"/>
    </row>
    <row r="301" spans="1:1" s="82" customFormat="1" x14ac:dyDescent="0.3">
      <c r="A301" s="81"/>
    </row>
    <row r="302" spans="1:1" s="82" customFormat="1" x14ac:dyDescent="0.3">
      <c r="A302" s="81"/>
    </row>
    <row r="303" spans="1:1" s="82" customFormat="1" x14ac:dyDescent="0.3">
      <c r="A303" s="81"/>
    </row>
    <row r="304" spans="1:1" s="82" customFormat="1" x14ac:dyDescent="0.3">
      <c r="A304" s="81"/>
    </row>
    <row r="305" spans="1:1" s="82" customFormat="1" x14ac:dyDescent="0.3">
      <c r="A305" s="81"/>
    </row>
    <row r="306" spans="1:1" s="82" customFormat="1" x14ac:dyDescent="0.3">
      <c r="A306" s="81"/>
    </row>
    <row r="307" spans="1:1" s="82" customFormat="1" x14ac:dyDescent="0.3">
      <c r="A307" s="81"/>
    </row>
    <row r="308" spans="1:1" s="82" customFormat="1" x14ac:dyDescent="0.3">
      <c r="A308" s="81"/>
    </row>
    <row r="309" spans="1:1" s="82" customFormat="1" x14ac:dyDescent="0.3">
      <c r="A309" s="81"/>
    </row>
    <row r="310" spans="1:1" s="82" customFormat="1" x14ac:dyDescent="0.3">
      <c r="A310" s="81"/>
    </row>
    <row r="311" spans="1:1" s="82" customFormat="1" x14ac:dyDescent="0.3">
      <c r="A311" s="81"/>
    </row>
    <row r="312" spans="1:1" s="82" customFormat="1" x14ac:dyDescent="0.3">
      <c r="A312" s="81"/>
    </row>
    <row r="313" spans="1:1" s="82" customFormat="1" x14ac:dyDescent="0.3">
      <c r="A313" s="81"/>
    </row>
    <row r="314" spans="1:1" s="82" customFormat="1" x14ac:dyDescent="0.3">
      <c r="A314" s="81"/>
    </row>
    <row r="315" spans="1:1" s="82" customFormat="1" x14ac:dyDescent="0.3">
      <c r="A315" s="81"/>
    </row>
    <row r="316" spans="1:1" s="82" customFormat="1" x14ac:dyDescent="0.3">
      <c r="A316" s="81"/>
    </row>
    <row r="317" spans="1:1" s="82" customFormat="1" x14ac:dyDescent="0.3">
      <c r="A317" s="81"/>
    </row>
    <row r="318" spans="1:1" s="82" customFormat="1" x14ac:dyDescent="0.3">
      <c r="A318" s="81"/>
    </row>
    <row r="319" spans="1:1" s="82" customFormat="1" x14ac:dyDescent="0.3">
      <c r="A319" s="81"/>
    </row>
    <row r="320" spans="1:1" s="82" customFormat="1" x14ac:dyDescent="0.3">
      <c r="A320" s="81"/>
    </row>
    <row r="321" spans="1:1" s="82" customFormat="1" x14ac:dyDescent="0.3">
      <c r="A321" s="81"/>
    </row>
    <row r="322" spans="1:1" s="82" customFormat="1" x14ac:dyDescent="0.3">
      <c r="A322" s="81"/>
    </row>
    <row r="323" spans="1:1" s="82" customFormat="1" x14ac:dyDescent="0.3">
      <c r="A323" s="81"/>
    </row>
    <row r="324" spans="1:1" s="82" customFormat="1" x14ac:dyDescent="0.3">
      <c r="A324" s="81"/>
    </row>
    <row r="325" spans="1:1" s="82" customFormat="1" x14ac:dyDescent="0.3">
      <c r="A325" s="81"/>
    </row>
    <row r="326" spans="1:1" s="82" customFormat="1" x14ac:dyDescent="0.3">
      <c r="A326" s="81"/>
    </row>
    <row r="327" spans="1:1" s="82" customFormat="1" x14ac:dyDescent="0.3">
      <c r="A327" s="81"/>
    </row>
    <row r="328" spans="1:1" s="82" customFormat="1" x14ac:dyDescent="0.3">
      <c r="A328" s="81"/>
    </row>
    <row r="329" spans="1:1" s="82" customFormat="1" x14ac:dyDescent="0.3">
      <c r="A329" s="81"/>
    </row>
    <row r="330" spans="1:1" s="82" customFormat="1" x14ac:dyDescent="0.3">
      <c r="A330" s="81"/>
    </row>
    <row r="331" spans="1:1" s="82" customFormat="1" x14ac:dyDescent="0.3">
      <c r="A331" s="81"/>
    </row>
    <row r="332" spans="1:1" s="82" customFormat="1" x14ac:dyDescent="0.3">
      <c r="A332" s="81"/>
    </row>
    <row r="333" spans="1:1" s="82" customFormat="1" x14ac:dyDescent="0.3">
      <c r="A333" s="81"/>
    </row>
    <row r="334" spans="1:1" s="82" customFormat="1" x14ac:dyDescent="0.3">
      <c r="A334" s="81"/>
    </row>
    <row r="335" spans="1:1" s="82" customFormat="1" x14ac:dyDescent="0.3">
      <c r="A335" s="81"/>
    </row>
    <row r="336" spans="1:1" s="82" customFormat="1" x14ac:dyDescent="0.3">
      <c r="A336" s="81"/>
    </row>
    <row r="337" spans="1:1" s="82" customFormat="1" x14ac:dyDescent="0.3">
      <c r="A337" s="81"/>
    </row>
    <row r="338" spans="1:1" s="82" customFormat="1" x14ac:dyDescent="0.3">
      <c r="A338" s="81"/>
    </row>
    <row r="339" spans="1:1" s="82" customFormat="1" x14ac:dyDescent="0.3">
      <c r="A339" s="81"/>
    </row>
    <row r="340" spans="1:1" s="82" customFormat="1" x14ac:dyDescent="0.3">
      <c r="A340" s="81"/>
    </row>
    <row r="341" spans="1:1" s="82" customFormat="1" x14ac:dyDescent="0.3">
      <c r="A341" s="81"/>
    </row>
    <row r="342" spans="1:1" s="82" customFormat="1" x14ac:dyDescent="0.3">
      <c r="A342" s="81"/>
    </row>
    <row r="343" spans="1:1" s="82" customFormat="1" x14ac:dyDescent="0.3">
      <c r="A343" s="81"/>
    </row>
    <row r="344" spans="1:1" s="82" customFormat="1" x14ac:dyDescent="0.3">
      <c r="A344" s="81"/>
    </row>
    <row r="345" spans="1:1" s="82" customFormat="1" x14ac:dyDescent="0.3">
      <c r="A345" s="81"/>
    </row>
    <row r="346" spans="1:1" s="82" customFormat="1" x14ac:dyDescent="0.3">
      <c r="A346" s="81"/>
    </row>
    <row r="347" spans="1:1" s="82" customFormat="1" x14ac:dyDescent="0.3">
      <c r="A347" s="81"/>
    </row>
    <row r="348" spans="1:1" s="82" customFormat="1" x14ac:dyDescent="0.3">
      <c r="A348" s="81"/>
    </row>
    <row r="349" spans="1:1" s="82" customFormat="1" x14ac:dyDescent="0.3">
      <c r="A349" s="81"/>
    </row>
    <row r="350" spans="1:1" s="82" customFormat="1" x14ac:dyDescent="0.3">
      <c r="A350" s="81"/>
    </row>
    <row r="351" spans="1:1" s="82" customFormat="1" x14ac:dyDescent="0.3">
      <c r="A351" s="81"/>
    </row>
    <row r="352" spans="1:1" s="82" customFormat="1" x14ac:dyDescent="0.3">
      <c r="A352" s="81"/>
    </row>
    <row r="353" spans="1:1" s="82" customFormat="1" x14ac:dyDescent="0.3">
      <c r="A353" s="81"/>
    </row>
    <row r="354" spans="1:1" s="82" customFormat="1" x14ac:dyDescent="0.3">
      <c r="A354" s="81"/>
    </row>
    <row r="355" spans="1:1" s="82" customFormat="1" x14ac:dyDescent="0.3">
      <c r="A355" s="81"/>
    </row>
    <row r="356" spans="1:1" s="82" customFormat="1" x14ac:dyDescent="0.3">
      <c r="A356" s="81"/>
    </row>
    <row r="357" spans="1:1" s="82" customFormat="1" x14ac:dyDescent="0.3">
      <c r="A357" s="81"/>
    </row>
    <row r="358" spans="1:1" s="82" customFormat="1" x14ac:dyDescent="0.3">
      <c r="A358" s="81"/>
    </row>
    <row r="359" spans="1:1" s="82" customFormat="1" x14ac:dyDescent="0.3">
      <c r="A359" s="81"/>
    </row>
    <row r="360" spans="1:1" s="82" customFormat="1" x14ac:dyDescent="0.3">
      <c r="A360" s="81"/>
    </row>
    <row r="361" spans="1:1" s="82" customFormat="1" x14ac:dyDescent="0.3">
      <c r="A361" s="81"/>
    </row>
    <row r="362" spans="1:1" s="82" customFormat="1" x14ac:dyDescent="0.3">
      <c r="A362" s="81"/>
    </row>
    <row r="363" spans="1:1" s="82" customFormat="1" x14ac:dyDescent="0.3">
      <c r="A363" s="81"/>
    </row>
    <row r="364" spans="1:1" s="82" customFormat="1" x14ac:dyDescent="0.3">
      <c r="A364" s="81"/>
    </row>
    <row r="365" spans="1:1" s="82" customFormat="1" x14ac:dyDescent="0.3">
      <c r="A365" s="81"/>
    </row>
    <row r="366" spans="1:1" s="82" customFormat="1" x14ac:dyDescent="0.3">
      <c r="A366" s="81"/>
    </row>
    <row r="367" spans="1:1" s="82" customFormat="1" x14ac:dyDescent="0.3">
      <c r="A367" s="81"/>
    </row>
    <row r="368" spans="1:1" s="82" customFormat="1" x14ac:dyDescent="0.3">
      <c r="A368" s="81"/>
    </row>
    <row r="369" spans="1:1" s="82" customFormat="1" x14ac:dyDescent="0.3">
      <c r="A369" s="81"/>
    </row>
    <row r="370" spans="1:1" s="82" customFormat="1" x14ac:dyDescent="0.3">
      <c r="A370" s="81"/>
    </row>
    <row r="371" spans="1:1" s="82" customFormat="1" x14ac:dyDescent="0.3">
      <c r="A371" s="81"/>
    </row>
    <row r="372" spans="1:1" s="82" customFormat="1" x14ac:dyDescent="0.3">
      <c r="A372" s="81"/>
    </row>
    <row r="373" spans="1:1" s="82" customFormat="1" x14ac:dyDescent="0.3">
      <c r="A373" s="81"/>
    </row>
    <row r="374" spans="1:1" s="82" customFormat="1" x14ac:dyDescent="0.3">
      <c r="A374" s="81"/>
    </row>
    <row r="375" spans="1:1" s="82" customFormat="1" x14ac:dyDescent="0.3">
      <c r="A375" s="81"/>
    </row>
    <row r="376" spans="1:1" s="82" customFormat="1" x14ac:dyDescent="0.3">
      <c r="A376" s="81"/>
    </row>
    <row r="377" spans="1:1" s="82" customFormat="1" x14ac:dyDescent="0.3">
      <c r="A377" s="81"/>
    </row>
    <row r="378" spans="1:1" s="82" customFormat="1" x14ac:dyDescent="0.3">
      <c r="A378" s="81"/>
    </row>
    <row r="379" spans="1:1" s="82" customFormat="1" x14ac:dyDescent="0.3">
      <c r="A379" s="81"/>
    </row>
    <row r="380" spans="1:1" s="82" customFormat="1" x14ac:dyDescent="0.3">
      <c r="A380" s="81"/>
    </row>
    <row r="381" spans="1:1" s="82" customFormat="1" x14ac:dyDescent="0.3">
      <c r="A381" s="81"/>
    </row>
    <row r="382" spans="1:1" s="82" customFormat="1" x14ac:dyDescent="0.3">
      <c r="A382" s="81"/>
    </row>
    <row r="383" spans="1:1" s="82" customFormat="1" x14ac:dyDescent="0.3">
      <c r="A383" s="81"/>
    </row>
    <row r="384" spans="1:1" s="82" customFormat="1" x14ac:dyDescent="0.3">
      <c r="A384" s="81"/>
    </row>
    <row r="385" spans="1:1" s="82" customFormat="1" x14ac:dyDescent="0.3">
      <c r="A385" s="81"/>
    </row>
  </sheetData>
  <mergeCells count="2">
    <mergeCell ref="B9:E9"/>
    <mergeCell ref="B6:E6"/>
  </mergeCells>
  <pageMargins left="0.51181102362204722" right="0.51181102362204722" top="0.55118110236220474" bottom="0.55118110236220474" header="0.31496062992125984" footer="0.31496062992125984"/>
  <pageSetup paperSize="9" scale="92" fitToHeight="0" orientation="portrait" r:id="rId1"/>
  <headerFooter>
    <oddFooter>&amp;L&amp;"-,Normal"&amp;8Página &amp;P de &amp;N</oddFooter>
  </headerFooter>
  <rowBreaks count="2" manualBreakCount="2">
    <brk id="45" max="4" man="1"/>
    <brk id="81" max="4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Q378"/>
  <sheetViews>
    <sheetView zoomScale="85" zoomScaleNormal="85" workbookViewId="0">
      <selection activeCell="I48" sqref="I48"/>
    </sheetView>
  </sheetViews>
  <sheetFormatPr baseColWidth="10" defaultColWidth="11.453125" defaultRowHeight="13" x14ac:dyDescent="0.3"/>
  <cols>
    <col min="1" max="2" width="11.453125" style="1"/>
    <col min="3" max="3" width="76.7265625" style="56" bestFit="1" customWidth="1"/>
    <col min="4" max="9" width="8.1796875" style="18" customWidth="1"/>
    <col min="10" max="11" width="11.453125" customWidth="1"/>
    <col min="12" max="12" width="11.453125" style="1"/>
    <col min="13" max="13" width="7.453125" style="79" bestFit="1" customWidth="1"/>
    <col min="14" max="15" width="4.1796875" style="79" customWidth="1"/>
    <col min="16" max="17" width="7.453125" style="79" bestFit="1" customWidth="1"/>
    <col min="18" max="19" width="8.453125" style="79" bestFit="1" customWidth="1"/>
    <col min="20" max="20" width="7.453125" style="79" bestFit="1" customWidth="1"/>
    <col min="21" max="21" width="8.453125" style="79" bestFit="1" customWidth="1"/>
    <col min="22" max="23" width="7.453125" style="79" bestFit="1" customWidth="1"/>
    <col min="24" max="24" width="8.453125" style="78" bestFit="1" customWidth="1"/>
    <col min="25" max="25" width="3.453125" style="24" customWidth="1"/>
    <col min="26" max="34" width="13.26953125" style="24" customWidth="1"/>
    <col min="35" max="251" width="11.453125" style="24"/>
    <col min="252" max="16384" width="11.453125" style="1"/>
  </cols>
  <sheetData>
    <row r="1" spans="1:34" s="24" customFormat="1" ht="13.15" customHeight="1" x14ac:dyDescent="0.25">
      <c r="C1" s="17"/>
      <c r="D1" s="72" t="s">
        <v>15</v>
      </c>
      <c r="E1" s="73"/>
      <c r="F1" s="74"/>
      <c r="G1" s="72" t="s">
        <v>16</v>
      </c>
      <c r="H1" s="73"/>
      <c r="I1" s="73"/>
      <c r="J1" s="75" t="s">
        <v>30</v>
      </c>
      <c r="K1" s="75"/>
      <c r="L1" s="75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34" s="24" customFormat="1" ht="27" customHeight="1" x14ac:dyDescent="0.25">
      <c r="C2" s="17"/>
      <c r="D2" s="76" t="s">
        <v>23</v>
      </c>
      <c r="E2" s="76" t="s">
        <v>24</v>
      </c>
      <c r="F2" s="76" t="s">
        <v>222</v>
      </c>
      <c r="G2" s="76" t="s">
        <v>23</v>
      </c>
      <c r="H2" s="76" t="s">
        <v>24</v>
      </c>
      <c r="I2" s="76" t="s">
        <v>222</v>
      </c>
      <c r="J2" s="77" t="s">
        <v>23</v>
      </c>
      <c r="K2" s="77" t="s">
        <v>24</v>
      </c>
      <c r="L2" s="77" t="s">
        <v>28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34" s="24" customFormat="1" ht="13.15" customHeight="1" x14ac:dyDescent="0.25">
      <c r="A3" s="24" t="s">
        <v>20</v>
      </c>
      <c r="B3" s="24" t="s">
        <v>335</v>
      </c>
      <c r="C3" s="23" t="s">
        <v>223</v>
      </c>
      <c r="D3" s="19">
        <v>2021</v>
      </c>
      <c r="E3" s="19">
        <v>2021</v>
      </c>
      <c r="F3" s="19">
        <v>2021</v>
      </c>
      <c r="G3" s="19">
        <v>2021</v>
      </c>
      <c r="H3" s="19">
        <v>2021</v>
      </c>
      <c r="I3" s="19">
        <v>2021</v>
      </c>
      <c r="J3" s="46">
        <v>2021</v>
      </c>
      <c r="K3" s="46">
        <v>2021</v>
      </c>
      <c r="L3" s="47">
        <v>2021</v>
      </c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34" s="24" customFormat="1" ht="12.5" x14ac:dyDescent="0.25">
      <c r="C4" s="48" t="s">
        <v>224</v>
      </c>
      <c r="D4" s="59"/>
      <c r="E4" s="59"/>
      <c r="F4" s="59"/>
      <c r="G4" s="59"/>
      <c r="H4" s="59"/>
      <c r="I4" s="59"/>
      <c r="J4" s="59"/>
      <c r="K4" s="59"/>
      <c r="L4" s="49"/>
    </row>
    <row r="5" spans="1:34" s="24" customFormat="1" ht="12.5" x14ac:dyDescent="0.25">
      <c r="A5" s="24" t="str">
        <f>INDEX('CÓDIGOS RUCT DE TÍTULOS'!A:B,MATCH('HISTÓRICO (2)'!C5,'CÓDIGOS RUCT DE TÍTULOS'!B:B,0),1)</f>
        <v>2501147</v>
      </c>
      <c r="B5" s="24" t="str">
        <f>VLOOKUP(A5,'CÓDIGOS RUCT DE TÍTULOS'!A:B,2,FALSE)</f>
        <v>GRADO EN RELACIONES LABORALES Y RECURSOS HUMANOS</v>
      </c>
      <c r="C5" s="22" t="s">
        <v>225</v>
      </c>
      <c r="D5" s="20">
        <v>0.12</v>
      </c>
      <c r="E5" s="20">
        <v>0.2</v>
      </c>
      <c r="F5" s="20">
        <v>0.12765957446808501</v>
      </c>
      <c r="G5" s="20">
        <v>0.14893617021276601</v>
      </c>
      <c r="H5" s="20">
        <v>0.125</v>
      </c>
      <c r="I5" s="20">
        <v>0.16666666666666699</v>
      </c>
      <c r="J5" s="27">
        <v>0.76</v>
      </c>
      <c r="K5" s="27">
        <v>0.68085106382978722</v>
      </c>
      <c r="L5" s="33">
        <v>0.70833333333333337</v>
      </c>
      <c r="M5" s="78" t="e">
        <f>VLOOKUP(C5,#REF!,5,FALSE)</f>
        <v>#REF!</v>
      </c>
      <c r="N5" s="78"/>
      <c r="O5" s="78"/>
      <c r="P5" s="78">
        <f>VLOOKUP($A5,TODOS!$C:$AB,6,FALSE)</f>
        <v>0.11764705882352899</v>
      </c>
      <c r="Q5" s="78">
        <f>VLOOKUP($A5,TODOS!$C:$AB,7,FALSE)</f>
        <v>0.11764705882352899</v>
      </c>
      <c r="R5" s="78">
        <f>VLOOKUP($A5,TODOS!$C:$AB,16,FALSE)</f>
        <v>0.75</v>
      </c>
      <c r="S5" s="78">
        <f>VLOOKUP($A5,TODOS!$C:$AB,8,FALSE)</f>
        <v>0.15384615384615399</v>
      </c>
      <c r="T5" s="78">
        <f>VLOOKUP($A5,TODOS!$C:$AB,9,FALSE)</f>
        <v>0.102564102564103</v>
      </c>
      <c r="U5" s="78">
        <f>VLOOKUP($A5,TODOS!$C:$AB,21,FALSE)</f>
        <v>0.82051282051282048</v>
      </c>
      <c r="V5" s="78">
        <f>VLOOKUP($A5,TODOS!$C:$AB,10,FALSE)</f>
        <v>0.14285714285714299</v>
      </c>
      <c r="W5" s="78">
        <f>VLOOKUP($A5,TODOS!$C:$AB,11,FALSE)</f>
        <v>0.107142857142857</v>
      </c>
      <c r="X5" s="78">
        <f>VLOOKUP($A5,TODOS!$C:$AB,26,FALSE)</f>
        <v>0.8</v>
      </c>
      <c r="Z5" s="24" t="b">
        <f t="shared" ref="Z5:AH5" si="0">P5=D5</f>
        <v>0</v>
      </c>
      <c r="AA5" s="24" t="b">
        <f t="shared" si="0"/>
        <v>0</v>
      </c>
      <c r="AB5" s="24" t="b">
        <f t="shared" si="0"/>
        <v>0</v>
      </c>
      <c r="AC5" s="24" t="b">
        <f t="shared" si="0"/>
        <v>0</v>
      </c>
      <c r="AD5" s="24" t="b">
        <f t="shared" si="0"/>
        <v>0</v>
      </c>
      <c r="AE5" s="24" t="b">
        <f t="shared" si="0"/>
        <v>0</v>
      </c>
      <c r="AF5" s="24" t="b">
        <f t="shared" si="0"/>
        <v>0</v>
      </c>
      <c r="AG5" s="24" t="b">
        <f t="shared" si="0"/>
        <v>0</v>
      </c>
      <c r="AH5" s="24" t="b">
        <f t="shared" si="0"/>
        <v>0</v>
      </c>
    </row>
    <row r="6" spans="1:34" s="24" customFormat="1" ht="12.5" x14ac:dyDescent="0.25">
      <c r="C6" s="22" t="s">
        <v>226</v>
      </c>
      <c r="D6" s="20"/>
      <c r="E6" s="20"/>
      <c r="F6" s="20"/>
      <c r="G6" s="20"/>
      <c r="H6" s="20"/>
      <c r="I6" s="20"/>
      <c r="J6" s="27"/>
      <c r="K6" s="27"/>
      <c r="L6" s="33"/>
      <c r="P6" s="24" t="e">
        <f>VLOOKUP($A6,TODOS!$C:$AB,6,FALSE)</f>
        <v>#N/A</v>
      </c>
      <c r="Q6" s="24" t="e">
        <f>VLOOKUP($A6,TODOS!$C:$AB,7,FALSE)</f>
        <v>#N/A</v>
      </c>
      <c r="R6" s="24" t="e">
        <f>VLOOKUP($A6,TODOS!$C:$AB,16,FALSE)</f>
        <v>#N/A</v>
      </c>
      <c r="S6" s="24" t="e">
        <f>VLOOKUP($A6,TODOS!$C:$AB,8,FALSE)</f>
        <v>#N/A</v>
      </c>
      <c r="T6" s="24" t="e">
        <f>VLOOKUP($A6,TODOS!$C:$AB,9,FALSE)</f>
        <v>#N/A</v>
      </c>
      <c r="U6" s="24" t="e">
        <f>VLOOKUP($A6,TODOS!$C:$AB,21,FALSE)</f>
        <v>#N/A</v>
      </c>
      <c r="V6" s="24" t="e">
        <f>VLOOKUP($A6,TODOS!$C:$AB,10,FALSE)</f>
        <v>#N/A</v>
      </c>
      <c r="W6" s="24" t="e">
        <f>VLOOKUP($A6,TODOS!$C:$AB,11,FALSE)</f>
        <v>#N/A</v>
      </c>
      <c r="X6" s="24" t="e">
        <f>VLOOKUP($A6,TODOS!$C:$AB,26,FALSE)</f>
        <v>#N/A</v>
      </c>
      <c r="Z6" s="24" t="e">
        <f t="shared" ref="Z6:Z69" si="1">P6=D6</f>
        <v>#N/A</v>
      </c>
      <c r="AA6" s="24" t="e">
        <f t="shared" ref="AA6:AA69" si="2">Q6=E6</f>
        <v>#N/A</v>
      </c>
      <c r="AB6" s="24" t="e">
        <f t="shared" ref="AB6:AB69" si="3">R6=F6</f>
        <v>#N/A</v>
      </c>
      <c r="AC6" s="24" t="e">
        <f t="shared" ref="AC6:AC69" si="4">S6=G6</f>
        <v>#N/A</v>
      </c>
      <c r="AD6" s="24" t="e">
        <f t="shared" ref="AD6:AD69" si="5">T6=H6</f>
        <v>#N/A</v>
      </c>
      <c r="AE6" s="24" t="e">
        <f t="shared" ref="AE6:AE69" si="6">U6=I6</f>
        <v>#N/A</v>
      </c>
      <c r="AF6" s="24" t="e">
        <f t="shared" ref="AF6:AF69" si="7">V6=J6</f>
        <v>#N/A</v>
      </c>
      <c r="AG6" s="24" t="e">
        <f t="shared" ref="AG6:AG69" si="8">W6=K6</f>
        <v>#N/A</v>
      </c>
      <c r="AH6" s="24" t="e">
        <f t="shared" ref="AH6:AH69" si="9">X6=L6</f>
        <v>#N/A</v>
      </c>
    </row>
    <row r="7" spans="1:34" s="24" customFormat="1" ht="12.5" x14ac:dyDescent="0.25">
      <c r="A7" s="24" t="str">
        <f>INDEX('CÓDIGOS RUCT DE TÍTULOS'!A:B,MATCH('HISTÓRICO (2)'!C7,'CÓDIGOS RUCT DE TÍTULOS'!B:B,0),1)</f>
        <v>4310708</v>
      </c>
      <c r="B7" s="24" t="str">
        <f>VLOOKUP(A7,'CÓDIGOS RUCT DE TÍTULOS'!A:B,2,FALSE)</f>
        <v>MÁSTER UNIVERSITARIO EN PREVENCIÓN DE RIESGOS LABORALES</v>
      </c>
      <c r="C7" s="22" t="s">
        <v>228</v>
      </c>
      <c r="D7" s="20">
        <v>9.0909090909090898E-2</v>
      </c>
      <c r="E7" s="20">
        <v>9.0909090909090898E-2</v>
      </c>
      <c r="F7" s="20">
        <v>0.157894736842105</v>
      </c>
      <c r="G7" s="20">
        <v>0.13157894736842099</v>
      </c>
      <c r="H7" s="20">
        <v>0.133333333333333</v>
      </c>
      <c r="I7" s="20">
        <v>0.116666666666667</v>
      </c>
      <c r="J7" s="27">
        <v>0.81818181818181823</v>
      </c>
      <c r="K7" s="27">
        <v>0.78947368421052633</v>
      </c>
      <c r="L7" s="33">
        <v>0.82758620689655171</v>
      </c>
      <c r="M7" s="78"/>
      <c r="N7" s="78"/>
      <c r="O7" s="78"/>
      <c r="P7" s="78">
        <f>VLOOKUP($A7,TODOS!$C:$AB,6,FALSE)</f>
        <v>7.69230769230769E-2</v>
      </c>
      <c r="Q7" s="78">
        <f>VLOOKUP($A7,TODOS!$C:$AB,7,FALSE)</f>
        <v>7.69230769230769E-2</v>
      </c>
      <c r="R7" s="78">
        <f>VLOOKUP($A7,TODOS!$C:$AB,16,FALSE)</f>
        <v>0.92307692307692313</v>
      </c>
      <c r="S7" s="78">
        <f>VLOOKUP($A7,TODOS!$C:$AB,8,FALSE)</f>
        <v>0</v>
      </c>
      <c r="T7" s="78">
        <f>VLOOKUP($A7,TODOS!$C:$AB,9,FALSE)</f>
        <v>0.15384615384615399</v>
      </c>
      <c r="U7" s="78">
        <f>VLOOKUP($A7,TODOS!$C:$AB,21,FALSE)</f>
        <v>0.76923076923076927</v>
      </c>
      <c r="V7" s="78">
        <f>VLOOKUP($A7,TODOS!$C:$AB,10,FALSE)</f>
        <v>3.8461538461538498E-2</v>
      </c>
      <c r="W7" s="78">
        <f>VLOOKUP($A7,TODOS!$C:$AB,11,FALSE)</f>
        <v>0.115384615384615</v>
      </c>
      <c r="X7" s="78">
        <f>VLOOKUP($A7,TODOS!$C:$AB,26,FALSE)</f>
        <v>0.84615384615384615</v>
      </c>
      <c r="Z7" s="24" t="b">
        <f t="shared" si="1"/>
        <v>0</v>
      </c>
      <c r="AA7" s="24" t="b">
        <f t="shared" si="2"/>
        <v>0</v>
      </c>
      <c r="AB7" s="24" t="b">
        <f t="shared" si="3"/>
        <v>0</v>
      </c>
      <c r="AC7" s="24" t="b">
        <f t="shared" si="4"/>
        <v>0</v>
      </c>
      <c r="AD7" s="24" t="b">
        <f t="shared" si="5"/>
        <v>0</v>
      </c>
      <c r="AE7" s="24" t="b">
        <f t="shared" si="6"/>
        <v>0</v>
      </c>
      <c r="AF7" s="24" t="b">
        <f t="shared" si="7"/>
        <v>0</v>
      </c>
      <c r="AG7" s="24" t="b">
        <f t="shared" si="8"/>
        <v>0</v>
      </c>
      <c r="AH7" s="24" t="b">
        <f t="shared" si="9"/>
        <v>0</v>
      </c>
    </row>
    <row r="8" spans="1:34" s="24" customFormat="1" ht="12.5" x14ac:dyDescent="0.25">
      <c r="A8" s="24" t="str">
        <f>INDEX('CÓDIGOS RUCT DE TÍTULOS'!A:B,MATCH('HISTÓRICO (2)'!C8,'CÓDIGOS RUCT DE TÍTULOS'!B:B,0),1)</f>
        <v>4316020</v>
      </c>
      <c r="B8" s="24" t="str">
        <f>VLOOKUP(A8,'CÓDIGOS RUCT DE TÍTULOS'!A:B,2,FALSE)</f>
        <v>MÁSTER UNIVERSITARIO EN DIRECCIÓN Y GESTIÓN DE PERSONAS</v>
      </c>
      <c r="C8" s="22" t="s">
        <v>229</v>
      </c>
      <c r="D8" s="20">
        <v>0</v>
      </c>
      <c r="E8" s="20">
        <v>0</v>
      </c>
      <c r="F8" s="20">
        <v>0.33333333333333298</v>
      </c>
      <c r="G8" s="20">
        <v>0</v>
      </c>
      <c r="H8" s="20">
        <v>0.25</v>
      </c>
      <c r="I8" s="20">
        <v>0</v>
      </c>
      <c r="J8" s="27">
        <v>1</v>
      </c>
      <c r="K8" s="27">
        <v>0.66666666666666663</v>
      </c>
      <c r="L8" s="33">
        <v>0.75</v>
      </c>
      <c r="M8" s="78"/>
      <c r="N8" s="78"/>
      <c r="O8" s="78"/>
      <c r="P8" s="78">
        <f>VLOOKUP($A8,TODOS!$C:$AB,6,FALSE)</f>
        <v>0</v>
      </c>
      <c r="Q8" s="78">
        <f>VLOOKUP($A8,TODOS!$C:$AB,7,FALSE)</f>
        <v>0</v>
      </c>
      <c r="R8" s="78">
        <f>VLOOKUP($A8,TODOS!$C:$AB,16,FALSE)</f>
        <v>1</v>
      </c>
      <c r="S8" s="78">
        <f>VLOOKUP($A8,TODOS!$C:$AB,8,FALSE)</f>
        <v>0</v>
      </c>
      <c r="T8" s="78">
        <f>VLOOKUP($A8,TODOS!$C:$AB,9,FALSE)</f>
        <v>0</v>
      </c>
      <c r="U8" s="78">
        <f>VLOOKUP($A8,TODOS!$C:$AB,21,FALSE)</f>
        <v>1</v>
      </c>
      <c r="V8" s="78">
        <f>VLOOKUP($A8,TODOS!$C:$AB,10,FALSE)</f>
        <v>0</v>
      </c>
      <c r="W8" s="78">
        <f>VLOOKUP($A8,TODOS!$C:$AB,11,FALSE)</f>
        <v>0</v>
      </c>
      <c r="X8" s="78">
        <f>VLOOKUP($A8,TODOS!$C:$AB,26,FALSE)</f>
        <v>1</v>
      </c>
      <c r="Z8" s="24" t="b">
        <f t="shared" si="1"/>
        <v>1</v>
      </c>
      <c r="AA8" s="24" t="b">
        <f t="shared" si="2"/>
        <v>1</v>
      </c>
      <c r="AB8" s="24" t="b">
        <f t="shared" si="3"/>
        <v>0</v>
      </c>
      <c r="AC8" s="24" t="b">
        <f t="shared" si="4"/>
        <v>1</v>
      </c>
      <c r="AD8" s="24" t="b">
        <f t="shared" si="5"/>
        <v>0</v>
      </c>
      <c r="AE8" s="24" t="b">
        <f t="shared" si="6"/>
        <v>0</v>
      </c>
      <c r="AF8" s="24" t="b">
        <f t="shared" si="7"/>
        <v>0</v>
      </c>
      <c r="AG8" s="24" t="b">
        <f t="shared" si="8"/>
        <v>0</v>
      </c>
      <c r="AH8" s="24" t="b">
        <f t="shared" si="9"/>
        <v>0</v>
      </c>
    </row>
    <row r="9" spans="1:34" s="24" customFormat="1" ht="12.5" x14ac:dyDescent="0.25">
      <c r="C9" s="48" t="s">
        <v>231</v>
      </c>
      <c r="D9" s="50"/>
      <c r="E9" s="50"/>
      <c r="F9" s="50"/>
      <c r="G9" s="50"/>
      <c r="H9" s="50"/>
      <c r="I9" s="50"/>
      <c r="J9" s="51"/>
      <c r="K9" s="51"/>
      <c r="L9" s="58"/>
      <c r="P9" s="24" t="e">
        <f>VLOOKUP($A9,TODOS!$C:$AB,6,FALSE)</f>
        <v>#N/A</v>
      </c>
      <c r="Q9" s="24" t="e">
        <f>VLOOKUP($A9,TODOS!$C:$AB,7,FALSE)</f>
        <v>#N/A</v>
      </c>
      <c r="R9" s="24" t="e">
        <f>VLOOKUP($A9,TODOS!$C:$AB,16,FALSE)</f>
        <v>#N/A</v>
      </c>
      <c r="S9" s="24" t="e">
        <f>VLOOKUP($A9,TODOS!$C:$AB,8,FALSE)</f>
        <v>#N/A</v>
      </c>
      <c r="T9" s="24" t="e">
        <f>VLOOKUP($A9,TODOS!$C:$AB,9,FALSE)</f>
        <v>#N/A</v>
      </c>
      <c r="U9" s="24" t="e">
        <f>VLOOKUP($A9,TODOS!$C:$AB,21,FALSE)</f>
        <v>#N/A</v>
      </c>
      <c r="V9" s="24" t="e">
        <f>VLOOKUP($A9,TODOS!$C:$AB,10,FALSE)</f>
        <v>#N/A</v>
      </c>
      <c r="W9" s="24" t="e">
        <f>VLOOKUP($A9,TODOS!$C:$AB,11,FALSE)</f>
        <v>#N/A</v>
      </c>
      <c r="X9" s="24" t="e">
        <f>VLOOKUP($A9,TODOS!$C:$AB,26,FALSE)</f>
        <v>#N/A</v>
      </c>
      <c r="Z9" s="24" t="e">
        <f t="shared" si="1"/>
        <v>#N/A</v>
      </c>
      <c r="AA9" s="24" t="e">
        <f t="shared" si="2"/>
        <v>#N/A</v>
      </c>
      <c r="AB9" s="24" t="e">
        <f t="shared" si="3"/>
        <v>#N/A</v>
      </c>
      <c r="AC9" s="24" t="e">
        <f t="shared" si="4"/>
        <v>#N/A</v>
      </c>
      <c r="AD9" s="24" t="e">
        <f t="shared" si="5"/>
        <v>#N/A</v>
      </c>
      <c r="AE9" s="24" t="e">
        <f t="shared" si="6"/>
        <v>#N/A</v>
      </c>
      <c r="AF9" s="24" t="e">
        <f t="shared" si="7"/>
        <v>#N/A</v>
      </c>
      <c r="AG9" s="24" t="e">
        <f t="shared" si="8"/>
        <v>#N/A</v>
      </c>
      <c r="AH9" s="24" t="e">
        <f t="shared" si="9"/>
        <v>#N/A</v>
      </c>
    </row>
    <row r="10" spans="1:34" s="24" customFormat="1" ht="12.5" x14ac:dyDescent="0.25">
      <c r="A10" s="24" t="str">
        <f>INDEX('CÓDIGOS RUCT DE TÍTULOS'!A:B,MATCH('HISTÓRICO (2)'!C10,'CÓDIGOS RUCT DE TÍTULOS'!B:B,0),1)</f>
        <v>2501256</v>
      </c>
      <c r="B10" s="24" t="str">
        <f>VLOOKUP(A10,'CÓDIGOS RUCT DE TÍTULOS'!A:B,2,FALSE)</f>
        <v>GRADO EN DERECHO</v>
      </c>
      <c r="C10" s="22" t="s">
        <v>232</v>
      </c>
      <c r="D10" s="20">
        <v>0.15384615384615399</v>
      </c>
      <c r="E10" s="20">
        <v>0.15384615384615399</v>
      </c>
      <c r="F10" s="20">
        <v>0.230769230769231</v>
      </c>
      <c r="G10" s="20">
        <v>0.256410256410256</v>
      </c>
      <c r="H10" s="20">
        <v>0.2</v>
      </c>
      <c r="I10" s="20">
        <v>0.21538461538461501</v>
      </c>
      <c r="J10" s="27">
        <v>0.34615384615384615</v>
      </c>
      <c r="K10" s="27">
        <v>0.33333333333333331</v>
      </c>
      <c r="L10" s="33">
        <v>0.36065573770491804</v>
      </c>
      <c r="M10" s="78"/>
      <c r="N10" s="78"/>
      <c r="O10" s="78"/>
      <c r="P10" s="78">
        <f>VLOOKUP($A10,TODOS!$C:$AB,6,FALSE)</f>
        <v>0.13043478260869601</v>
      </c>
      <c r="Q10" s="78">
        <f>VLOOKUP($A10,TODOS!$C:$AB,7,FALSE)</f>
        <v>0.173913043478261</v>
      </c>
      <c r="R10" s="78">
        <f>VLOOKUP($A10,TODOS!$C:$AB,16,FALSE)</f>
        <v>0.33333333333333331</v>
      </c>
      <c r="S10" s="78">
        <f>VLOOKUP($A10,TODOS!$C:$AB,8,FALSE)</f>
        <v>0.15217391304347799</v>
      </c>
      <c r="T10" s="78">
        <f>VLOOKUP($A10,TODOS!$C:$AB,9,FALSE)</f>
        <v>0.13043478260869601</v>
      </c>
      <c r="U10" s="78">
        <f>VLOOKUP($A10,TODOS!$C:$AB,21,FALSE)</f>
        <v>0.52272727272727271</v>
      </c>
      <c r="V10" s="78">
        <f>VLOOKUP($A10,TODOS!$C:$AB,10,FALSE)</f>
        <v>0.14492753623188401</v>
      </c>
      <c r="W10" s="78">
        <f>VLOOKUP($A10,TODOS!$C:$AB,11,FALSE)</f>
        <v>0.14492753623188401</v>
      </c>
      <c r="X10" s="78">
        <f>VLOOKUP($A10,TODOS!$C:$AB,26,FALSE)</f>
        <v>0.46153846153846156</v>
      </c>
      <c r="Z10" s="24" t="b">
        <f t="shared" si="1"/>
        <v>0</v>
      </c>
      <c r="AA10" s="24" t="b">
        <f t="shared" si="2"/>
        <v>0</v>
      </c>
      <c r="AB10" s="24" t="b">
        <f t="shared" si="3"/>
        <v>0</v>
      </c>
      <c r="AC10" s="24" t="b">
        <f t="shared" si="4"/>
        <v>0</v>
      </c>
      <c r="AD10" s="24" t="b">
        <f t="shared" si="5"/>
        <v>0</v>
      </c>
      <c r="AE10" s="24" t="b">
        <f t="shared" si="6"/>
        <v>0</v>
      </c>
      <c r="AF10" s="24" t="b">
        <f t="shared" si="7"/>
        <v>0</v>
      </c>
      <c r="AG10" s="24" t="b">
        <f t="shared" si="8"/>
        <v>0</v>
      </c>
      <c r="AH10" s="24" t="b">
        <f t="shared" si="9"/>
        <v>0</v>
      </c>
    </row>
    <row r="11" spans="1:34" s="24" customFormat="1" ht="12.5" x14ac:dyDescent="0.25">
      <c r="A11" s="24" t="str">
        <f>INDEX('CÓDIGOS RUCT DE TÍTULOS'!A:B,MATCH('HISTÓRICO (2)'!C11,'CÓDIGOS RUCT DE TÍTULOS'!B:B,0),1)</f>
        <v>4312655</v>
      </c>
      <c r="B11" s="24" t="str">
        <f>VLOOKUP(A11,'CÓDIGOS RUCT DE TÍTULOS'!A:B,2,FALSE)</f>
        <v>MÁSTER UNIVERSITARIO EN DERECHO AMBIENTAL</v>
      </c>
      <c r="C11" s="22" t="s">
        <v>233</v>
      </c>
      <c r="D11" s="20"/>
      <c r="E11" s="20"/>
      <c r="F11" s="20"/>
      <c r="G11" s="20"/>
      <c r="H11" s="20"/>
      <c r="I11" s="20"/>
      <c r="J11" s="27"/>
      <c r="K11" s="27"/>
      <c r="L11" s="33"/>
      <c r="M11" s="78"/>
      <c r="N11" s="78"/>
      <c r="O11" s="78"/>
      <c r="P11" s="78" t="e">
        <f>VLOOKUP($A11,TODOS!$C:$AB,6,FALSE)</f>
        <v>#N/A</v>
      </c>
      <c r="Q11" s="78" t="e">
        <f>VLOOKUP($A11,TODOS!$C:$AB,7,FALSE)</f>
        <v>#N/A</v>
      </c>
      <c r="R11" s="78" t="e">
        <f>VLOOKUP($A11,TODOS!$C:$AB,16,FALSE)</f>
        <v>#N/A</v>
      </c>
      <c r="S11" s="78" t="e">
        <f>VLOOKUP($A11,TODOS!$C:$AB,8,FALSE)</f>
        <v>#N/A</v>
      </c>
      <c r="T11" s="78" t="e">
        <f>VLOOKUP($A11,TODOS!$C:$AB,9,FALSE)</f>
        <v>#N/A</v>
      </c>
      <c r="U11" s="78" t="e">
        <f>VLOOKUP($A11,TODOS!$C:$AB,21,FALSE)</f>
        <v>#N/A</v>
      </c>
      <c r="V11" s="78" t="e">
        <f>VLOOKUP($A11,TODOS!$C:$AB,10,FALSE)</f>
        <v>#N/A</v>
      </c>
      <c r="W11" s="78" t="e">
        <f>VLOOKUP($A11,TODOS!$C:$AB,11,FALSE)</f>
        <v>#N/A</v>
      </c>
      <c r="X11" s="78" t="e">
        <f>VLOOKUP($A11,TODOS!$C:$AB,26,FALSE)</f>
        <v>#N/A</v>
      </c>
      <c r="Z11" s="24" t="e">
        <f t="shared" si="1"/>
        <v>#N/A</v>
      </c>
      <c r="AA11" s="24" t="e">
        <f t="shared" si="2"/>
        <v>#N/A</v>
      </c>
      <c r="AB11" s="24" t="e">
        <f t="shared" si="3"/>
        <v>#N/A</v>
      </c>
      <c r="AC11" s="24" t="e">
        <f t="shared" si="4"/>
        <v>#N/A</v>
      </c>
      <c r="AD11" s="24" t="e">
        <f t="shared" si="5"/>
        <v>#N/A</v>
      </c>
      <c r="AE11" s="24" t="e">
        <f t="shared" si="6"/>
        <v>#N/A</v>
      </c>
      <c r="AF11" s="24" t="e">
        <f t="shared" si="7"/>
        <v>#N/A</v>
      </c>
      <c r="AG11" s="24" t="e">
        <f t="shared" si="8"/>
        <v>#N/A</v>
      </c>
      <c r="AH11" s="24" t="e">
        <f t="shared" si="9"/>
        <v>#N/A</v>
      </c>
    </row>
    <row r="12" spans="1:34" s="24" customFormat="1" ht="12.5" x14ac:dyDescent="0.25">
      <c r="A12" s="24" t="str">
        <f>INDEX('CÓDIGOS RUCT DE TÍTULOS'!A:B,MATCH('HISTÓRICO (2)'!C12,'CÓDIGOS RUCT DE TÍTULOS'!B:B,0),1)</f>
        <v>4314398</v>
      </c>
      <c r="B12" s="24" t="str">
        <f>VLOOKUP(A12,'CÓDIGOS RUCT DE TÍTULOS'!A:B,2,FALSE)</f>
        <v>MÁSTER UNIVERSITARIO EN ACCESO A LA ABOGACÍA</v>
      </c>
      <c r="C12" s="22" t="s">
        <v>234</v>
      </c>
      <c r="D12" s="20">
        <v>8.3333333333333301E-2</v>
      </c>
      <c r="E12" s="20">
        <v>0.16666666666666699</v>
      </c>
      <c r="F12" s="20">
        <v>0.30769230769230799</v>
      </c>
      <c r="G12" s="20">
        <v>0.230769230769231</v>
      </c>
      <c r="H12" s="20">
        <v>0.2</v>
      </c>
      <c r="I12" s="20">
        <v>0.2</v>
      </c>
      <c r="J12" s="27">
        <v>0.5</v>
      </c>
      <c r="K12" s="27">
        <v>0.46153846153846156</v>
      </c>
      <c r="L12" s="33">
        <v>0.48</v>
      </c>
      <c r="M12" s="78"/>
      <c r="N12" s="78"/>
      <c r="O12" s="78"/>
      <c r="P12" s="78">
        <f>VLOOKUP($A12,TODOS!$C:$AB,6,FALSE)</f>
        <v>0</v>
      </c>
      <c r="Q12" s="78">
        <f>VLOOKUP($A12,TODOS!$C:$AB,7,FALSE)</f>
        <v>0</v>
      </c>
      <c r="R12" s="78">
        <f>VLOOKUP($A12,TODOS!$C:$AB,16,FALSE)</f>
        <v>0.45454545454545453</v>
      </c>
      <c r="S12" s="78">
        <f>VLOOKUP($A12,TODOS!$C:$AB,8,FALSE)</f>
        <v>7.1428571428571397E-2</v>
      </c>
      <c r="T12" s="78">
        <f>VLOOKUP($A12,TODOS!$C:$AB,9,FALSE)</f>
        <v>0</v>
      </c>
      <c r="U12" s="78">
        <f>VLOOKUP($A12,TODOS!$C:$AB,21,FALSE)</f>
        <v>0.42857142857142855</v>
      </c>
      <c r="V12" s="78">
        <f>VLOOKUP($A12,TODOS!$C:$AB,10,FALSE)</f>
        <v>0.04</v>
      </c>
      <c r="W12" s="78">
        <f>VLOOKUP($A12,TODOS!$C:$AB,11,FALSE)</f>
        <v>0</v>
      </c>
      <c r="X12" s="78">
        <f>VLOOKUP($A12,TODOS!$C:$AB,26,FALSE)</f>
        <v>0.44</v>
      </c>
      <c r="Z12" s="24" t="b">
        <f t="shared" si="1"/>
        <v>0</v>
      </c>
      <c r="AA12" s="24" t="b">
        <f t="shared" si="2"/>
        <v>0</v>
      </c>
      <c r="AB12" s="24" t="b">
        <f t="shared" si="3"/>
        <v>0</v>
      </c>
      <c r="AC12" s="24" t="b">
        <f t="shared" si="4"/>
        <v>0</v>
      </c>
      <c r="AD12" s="24" t="b">
        <f t="shared" si="5"/>
        <v>0</v>
      </c>
      <c r="AE12" s="24" t="b">
        <f t="shared" si="6"/>
        <v>0</v>
      </c>
      <c r="AF12" s="24" t="b">
        <f t="shared" si="7"/>
        <v>0</v>
      </c>
      <c r="AG12" s="24" t="b">
        <f t="shared" si="8"/>
        <v>0</v>
      </c>
      <c r="AH12" s="24" t="b">
        <f t="shared" si="9"/>
        <v>0</v>
      </c>
    </row>
    <row r="13" spans="1:34" s="24" customFormat="1" ht="12.5" x14ac:dyDescent="0.25">
      <c r="A13" s="24" t="s">
        <v>142</v>
      </c>
      <c r="B13" s="24" t="s">
        <v>235</v>
      </c>
      <c r="C13" s="22" t="s">
        <v>235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7">
        <v>0</v>
      </c>
      <c r="K13" s="27">
        <v>0.8</v>
      </c>
      <c r="L13" s="33">
        <v>0.66666666666666663</v>
      </c>
      <c r="M13" s="78"/>
      <c r="N13" s="78"/>
      <c r="O13" s="78"/>
      <c r="P13" s="78">
        <f>VLOOKUP($A13,TODOS!$C:$AB,6,FALSE)</f>
        <v>0</v>
      </c>
      <c r="Q13" s="78">
        <f>VLOOKUP($A13,TODOS!$C:$AB,7,FALSE)</f>
        <v>0</v>
      </c>
      <c r="R13" s="78">
        <f>VLOOKUP($A13,TODOS!$C:$AB,16,FALSE)</f>
        <v>1</v>
      </c>
      <c r="S13" s="78">
        <f>VLOOKUP($A13,TODOS!$C:$AB,8,FALSE)</f>
        <v>0.2</v>
      </c>
      <c r="T13" s="78">
        <f>VLOOKUP($A13,TODOS!$C:$AB,9,FALSE)</f>
        <v>0.2</v>
      </c>
      <c r="U13" s="78">
        <f>VLOOKUP($A13,TODOS!$C:$AB,21,FALSE)</f>
        <v>0.6</v>
      </c>
      <c r="V13" s="78">
        <f>VLOOKUP($A13,TODOS!$C:$AB,10,FALSE)</f>
        <v>0.125</v>
      </c>
      <c r="W13" s="78">
        <f>VLOOKUP($A13,TODOS!$C:$AB,11,FALSE)</f>
        <v>0.125</v>
      </c>
      <c r="X13" s="78">
        <f>VLOOKUP($A13,TODOS!$C:$AB,26,FALSE)</f>
        <v>0.75</v>
      </c>
      <c r="Z13" s="24" t="b">
        <f t="shared" si="1"/>
        <v>1</v>
      </c>
      <c r="AA13" s="24" t="b">
        <f t="shared" si="2"/>
        <v>1</v>
      </c>
      <c r="AB13" s="24" t="b">
        <f t="shared" si="3"/>
        <v>0</v>
      </c>
      <c r="AC13" s="24" t="b">
        <f t="shared" si="4"/>
        <v>0</v>
      </c>
      <c r="AD13" s="24" t="b">
        <f t="shared" si="5"/>
        <v>0</v>
      </c>
      <c r="AE13" s="24" t="b">
        <f t="shared" si="6"/>
        <v>0</v>
      </c>
      <c r="AF13" s="24" t="b">
        <f t="shared" si="7"/>
        <v>0</v>
      </c>
      <c r="AG13" s="24" t="b">
        <f t="shared" si="8"/>
        <v>0</v>
      </c>
      <c r="AH13" s="24" t="b">
        <f t="shared" si="9"/>
        <v>0</v>
      </c>
    </row>
    <row r="14" spans="1:34" s="24" customFormat="1" ht="12.5" x14ac:dyDescent="0.25">
      <c r="C14" s="48" t="s">
        <v>236</v>
      </c>
      <c r="D14" s="50"/>
      <c r="E14" s="50"/>
      <c r="F14" s="50"/>
      <c r="G14" s="50"/>
      <c r="H14" s="50"/>
      <c r="I14" s="50"/>
      <c r="J14" s="51"/>
      <c r="K14" s="51"/>
      <c r="L14" s="58"/>
      <c r="P14" s="24" t="e">
        <f>VLOOKUP($A14,TODOS!$C:$AB,6,FALSE)</f>
        <v>#N/A</v>
      </c>
      <c r="Q14" s="24" t="e">
        <f>VLOOKUP($A14,TODOS!$C:$AB,7,FALSE)</f>
        <v>#N/A</v>
      </c>
      <c r="R14" s="24" t="e">
        <f>VLOOKUP($A14,TODOS!$C:$AB,16,FALSE)</f>
        <v>#N/A</v>
      </c>
      <c r="S14" s="24" t="e">
        <f>VLOOKUP($A14,TODOS!$C:$AB,8,FALSE)</f>
        <v>#N/A</v>
      </c>
      <c r="T14" s="24" t="e">
        <f>VLOOKUP($A14,TODOS!$C:$AB,9,FALSE)</f>
        <v>#N/A</v>
      </c>
      <c r="U14" s="24" t="e">
        <f>VLOOKUP($A14,TODOS!$C:$AB,21,FALSE)</f>
        <v>#N/A</v>
      </c>
      <c r="V14" s="24" t="e">
        <f>VLOOKUP($A14,TODOS!$C:$AB,10,FALSE)</f>
        <v>#N/A</v>
      </c>
      <c r="W14" s="24" t="e">
        <f>VLOOKUP($A14,TODOS!$C:$AB,11,FALSE)</f>
        <v>#N/A</v>
      </c>
      <c r="X14" s="24" t="e">
        <f>VLOOKUP($A14,TODOS!$C:$AB,26,FALSE)</f>
        <v>#N/A</v>
      </c>
      <c r="Z14" s="24" t="e">
        <f t="shared" si="1"/>
        <v>#N/A</v>
      </c>
      <c r="AA14" s="24" t="e">
        <f t="shared" si="2"/>
        <v>#N/A</v>
      </c>
      <c r="AB14" s="24" t="e">
        <f t="shared" si="3"/>
        <v>#N/A</v>
      </c>
      <c r="AC14" s="24" t="e">
        <f t="shared" si="4"/>
        <v>#N/A</v>
      </c>
      <c r="AD14" s="24" t="e">
        <f t="shared" si="5"/>
        <v>#N/A</v>
      </c>
      <c r="AE14" s="24" t="e">
        <f t="shared" si="6"/>
        <v>#N/A</v>
      </c>
      <c r="AF14" s="24" t="e">
        <f t="shared" si="7"/>
        <v>#N/A</v>
      </c>
      <c r="AG14" s="24" t="e">
        <f t="shared" si="8"/>
        <v>#N/A</v>
      </c>
      <c r="AH14" s="24" t="e">
        <f t="shared" si="9"/>
        <v>#N/A</v>
      </c>
    </row>
    <row r="15" spans="1:34" s="24" customFormat="1" ht="12.5" x14ac:dyDescent="0.25">
      <c r="A15" s="24" t="str">
        <f>INDEX('CÓDIGOS RUCT DE TÍTULOS'!A:B,MATCH('HISTÓRICO (2)'!C15,'CÓDIGOS RUCT DE TÍTULOS'!B:B,0),1)</f>
        <v>2502566</v>
      </c>
      <c r="B15" s="24" t="str">
        <f>VLOOKUP(A15,'CÓDIGOS RUCT DE TÍTULOS'!A:B,2,FALSE)</f>
        <v>GRADO EN CIENCIAS DE LA ACTIVIDAD FÍSICA Y DEL DEPORTE</v>
      </c>
      <c r="C15" s="22" t="s">
        <v>237</v>
      </c>
      <c r="D15" s="20">
        <v>7.1428571428571397E-2</v>
      </c>
      <c r="E15" s="20">
        <v>0.14285714285714299</v>
      </c>
      <c r="F15" s="20">
        <v>0.22222222222222199</v>
      </c>
      <c r="G15" s="20">
        <v>0.22222222222222199</v>
      </c>
      <c r="H15" s="20">
        <v>9.8039215686274495E-2</v>
      </c>
      <c r="I15" s="20">
        <v>0.15686274509803899</v>
      </c>
      <c r="J15" s="27">
        <v>0.5</v>
      </c>
      <c r="K15" s="27">
        <v>0.44444444444444442</v>
      </c>
      <c r="L15" s="33">
        <v>0.5</v>
      </c>
      <c r="M15" s="78"/>
      <c r="N15" s="78"/>
      <c r="O15" s="78"/>
      <c r="P15" s="78">
        <f>VLOOKUP($A15,TODOS!$C:$AB,6,FALSE)</f>
        <v>0.102564102564103</v>
      </c>
      <c r="Q15" s="78">
        <f>VLOOKUP($A15,TODOS!$C:$AB,7,FALSE)</f>
        <v>0.20512820512820501</v>
      </c>
      <c r="R15" s="78">
        <f>VLOOKUP($A15,TODOS!$C:$AB,16,FALSE)</f>
        <v>0.53846153846153844</v>
      </c>
      <c r="S15" s="78">
        <f>VLOOKUP($A15,TODOS!$C:$AB,8,FALSE)</f>
        <v>0.41666666666666702</v>
      </c>
      <c r="T15" s="78">
        <f>VLOOKUP($A15,TODOS!$C:$AB,9,FALSE)</f>
        <v>0.25</v>
      </c>
      <c r="U15" s="78">
        <f>VLOOKUP($A15,TODOS!$C:$AB,21,FALSE)</f>
        <v>0.41666666666666669</v>
      </c>
      <c r="V15" s="78">
        <f>VLOOKUP($A15,TODOS!$C:$AB,10,FALSE)</f>
        <v>0.17647058823529399</v>
      </c>
      <c r="W15" s="78">
        <f>VLOOKUP($A15,TODOS!$C:$AB,11,FALSE)</f>
        <v>0.21568627450980399</v>
      </c>
      <c r="X15" s="78">
        <f>VLOOKUP($A15,TODOS!$C:$AB,26,FALSE)</f>
        <v>0.50980392156862742</v>
      </c>
      <c r="Z15" s="24" t="b">
        <f t="shared" si="1"/>
        <v>0</v>
      </c>
      <c r="AA15" s="24" t="b">
        <f t="shared" si="2"/>
        <v>0</v>
      </c>
      <c r="AB15" s="24" t="b">
        <f t="shared" si="3"/>
        <v>0</v>
      </c>
      <c r="AC15" s="24" t="b">
        <f t="shared" si="4"/>
        <v>0</v>
      </c>
      <c r="AD15" s="24" t="b">
        <f t="shared" si="5"/>
        <v>0</v>
      </c>
      <c r="AE15" s="24" t="b">
        <f t="shared" si="6"/>
        <v>0</v>
      </c>
      <c r="AF15" s="24" t="b">
        <f t="shared" si="7"/>
        <v>0</v>
      </c>
      <c r="AG15" s="24" t="b">
        <f t="shared" si="8"/>
        <v>0</v>
      </c>
      <c r="AH15" s="24" t="b">
        <f t="shared" si="9"/>
        <v>0</v>
      </c>
    </row>
    <row r="16" spans="1:34" s="24" customFormat="1" ht="12.5" x14ac:dyDescent="0.25">
      <c r="A16" s="24" t="str">
        <f>INDEX('CÓDIGOS RUCT DE TÍTULOS'!A:B,MATCH('HISTÓRICO (2)'!C16,'CÓDIGOS RUCT DE TÍTULOS'!B:B,0),1)</f>
        <v>2501845</v>
      </c>
      <c r="B16" s="24" t="str">
        <f>VLOOKUP(A16,'CÓDIGOS RUCT DE TÍTULOS'!A:B,2,FALSE)</f>
        <v>GRADO EN EDUCACIÓN INFANTIL</v>
      </c>
      <c r="C16" s="22" t="s">
        <v>238</v>
      </c>
      <c r="D16" s="20">
        <v>0</v>
      </c>
      <c r="E16" s="20">
        <v>0</v>
      </c>
      <c r="F16" s="20">
        <v>0.19607843137254899</v>
      </c>
      <c r="G16" s="20">
        <v>0.22549019607843099</v>
      </c>
      <c r="H16" s="20">
        <v>0.18867924528301899</v>
      </c>
      <c r="I16" s="20">
        <v>0.21698113207547201</v>
      </c>
      <c r="J16" s="27">
        <v>0.75</v>
      </c>
      <c r="K16" s="27">
        <v>0.52941176470588236</v>
      </c>
      <c r="L16" s="33">
        <v>0.54807692307692313</v>
      </c>
      <c r="M16" s="78"/>
      <c r="N16" s="78"/>
      <c r="O16" s="78"/>
      <c r="P16" s="78">
        <f>VLOOKUP($A16,TODOS!$C:$AB,6,FALSE)</f>
        <v>0.25</v>
      </c>
      <c r="Q16" s="78">
        <f>VLOOKUP($A16,TODOS!$C:$AB,7,FALSE)</f>
        <v>0.5</v>
      </c>
      <c r="R16" s="78">
        <f>VLOOKUP($A16,TODOS!$C:$AB,16,FALSE)</f>
        <v>0.5</v>
      </c>
      <c r="S16" s="78">
        <f>VLOOKUP($A16,TODOS!$C:$AB,8,FALSE)</f>
        <v>0.214285714285714</v>
      </c>
      <c r="T16" s="78">
        <f>VLOOKUP($A16,TODOS!$C:$AB,9,FALSE)</f>
        <v>0.214285714285714</v>
      </c>
      <c r="U16" s="78">
        <f>VLOOKUP($A16,TODOS!$C:$AB,21,FALSE)</f>
        <v>0.6216216216216216</v>
      </c>
      <c r="V16" s="78">
        <f>VLOOKUP($A16,TODOS!$C:$AB,10,FALSE)</f>
        <v>0.21551724137931</v>
      </c>
      <c r="W16" s="78">
        <f>VLOOKUP($A16,TODOS!$C:$AB,11,FALSE)</f>
        <v>0.22413793103448301</v>
      </c>
      <c r="X16" s="78">
        <f>VLOOKUP($A16,TODOS!$C:$AB,26,FALSE)</f>
        <v>0.61739130434782608</v>
      </c>
      <c r="Z16" s="24" t="b">
        <f t="shared" si="1"/>
        <v>0</v>
      </c>
      <c r="AA16" s="24" t="b">
        <f t="shared" si="2"/>
        <v>0</v>
      </c>
      <c r="AB16" s="24" t="b">
        <f t="shared" si="3"/>
        <v>0</v>
      </c>
      <c r="AC16" s="24" t="b">
        <f t="shared" si="4"/>
        <v>0</v>
      </c>
      <c r="AD16" s="24" t="b">
        <f t="shared" si="5"/>
        <v>0</v>
      </c>
      <c r="AE16" s="24" t="b">
        <f t="shared" si="6"/>
        <v>0</v>
      </c>
      <c r="AF16" s="24" t="b">
        <f t="shared" si="7"/>
        <v>0</v>
      </c>
      <c r="AG16" s="24" t="b">
        <f t="shared" si="8"/>
        <v>0</v>
      </c>
      <c r="AH16" s="24" t="b">
        <f t="shared" si="9"/>
        <v>0</v>
      </c>
    </row>
    <row r="17" spans="1:34" s="24" customFormat="1" ht="12.5" x14ac:dyDescent="0.25">
      <c r="A17" s="24" t="str">
        <f>INDEX('CÓDIGOS RUCT DE TÍTULOS'!A:B,MATCH('HISTÓRICO (2)'!C17,'CÓDIGOS RUCT DE TÍTULOS'!B:B,0),1)</f>
        <v>2501846</v>
      </c>
      <c r="B17" s="24" t="str">
        <f>VLOOKUP(A17,'CÓDIGOS RUCT DE TÍTULOS'!A:B,2,FALSE)</f>
        <v>GRADO EN EDUCACIÓN PRIMARIA</v>
      </c>
      <c r="C17" s="22" t="s">
        <v>239</v>
      </c>
      <c r="D17" s="20">
        <v>0.15306122448979601</v>
      </c>
      <c r="E17" s="20">
        <v>0.17346938775510201</v>
      </c>
      <c r="F17" s="20">
        <v>0.17889908256880699</v>
      </c>
      <c r="G17" s="20">
        <v>0.197247706422018</v>
      </c>
      <c r="H17" s="20">
        <v>0.170886075949367</v>
      </c>
      <c r="I17" s="20">
        <v>0.189873417721519</v>
      </c>
      <c r="J17" s="27">
        <v>0.5714285714285714</v>
      </c>
      <c r="K17" s="27">
        <v>0.49082568807339449</v>
      </c>
      <c r="L17" s="33">
        <v>0.52411575562700963</v>
      </c>
      <c r="M17" s="78"/>
      <c r="N17" s="78"/>
      <c r="O17" s="78"/>
      <c r="P17" s="78">
        <f>VLOOKUP($A17,TODOS!$C:$AB,6,FALSE)</f>
        <v>0.13636363636363599</v>
      </c>
      <c r="Q17" s="78">
        <f>VLOOKUP($A17,TODOS!$C:$AB,7,FALSE)</f>
        <v>0.15909090909090901</v>
      </c>
      <c r="R17" s="78">
        <f>VLOOKUP($A17,TODOS!$C:$AB,16,FALSE)</f>
        <v>0.60919540229885061</v>
      </c>
      <c r="S17" s="78">
        <f>VLOOKUP($A17,TODOS!$C:$AB,8,FALSE)</f>
        <v>0.19298245614035101</v>
      </c>
      <c r="T17" s="78">
        <f>VLOOKUP($A17,TODOS!$C:$AB,9,FALSE)</f>
        <v>0.233918128654971</v>
      </c>
      <c r="U17" s="78">
        <f>VLOOKUP($A17,TODOS!$C:$AB,21,FALSE)</f>
        <v>0.4823529411764706</v>
      </c>
      <c r="V17" s="78">
        <f>VLOOKUP($A17,TODOS!$C:$AB,10,FALSE)</f>
        <v>0.17374517374517401</v>
      </c>
      <c r="W17" s="78">
        <f>VLOOKUP($A17,TODOS!$C:$AB,11,FALSE)</f>
        <v>0.20849420849420799</v>
      </c>
      <c r="X17" s="78">
        <f>VLOOKUP($A17,TODOS!$C:$AB,26,FALSE)</f>
        <v>0.52529182879377434</v>
      </c>
      <c r="Z17" s="24" t="b">
        <f t="shared" si="1"/>
        <v>0</v>
      </c>
      <c r="AA17" s="24" t="b">
        <f t="shared" si="2"/>
        <v>0</v>
      </c>
      <c r="AB17" s="24" t="b">
        <f t="shared" si="3"/>
        <v>0</v>
      </c>
      <c r="AC17" s="24" t="b">
        <f t="shared" si="4"/>
        <v>0</v>
      </c>
      <c r="AD17" s="24" t="b">
        <f t="shared" si="5"/>
        <v>0</v>
      </c>
      <c r="AE17" s="24" t="b">
        <f t="shared" si="6"/>
        <v>0</v>
      </c>
      <c r="AF17" s="24" t="b">
        <f t="shared" si="7"/>
        <v>0</v>
      </c>
      <c r="AG17" s="24" t="b">
        <f t="shared" si="8"/>
        <v>0</v>
      </c>
      <c r="AH17" s="24" t="b">
        <f t="shared" si="9"/>
        <v>0</v>
      </c>
    </row>
    <row r="18" spans="1:34" s="24" customFormat="1" ht="12.5" x14ac:dyDescent="0.25">
      <c r="A18" s="24" t="str">
        <f>INDEX('CÓDIGOS RUCT DE TÍTULOS'!A:B,MATCH('HISTÓRICO (2)'!C18,'CÓDIGOS RUCT DE TÍTULOS'!B:B,0),1)</f>
        <v>2501843</v>
      </c>
      <c r="B18" s="24" t="str">
        <f>VLOOKUP(A18,'CÓDIGOS RUCT DE TÍTULOS'!A:B,2,FALSE)</f>
        <v>GRADO EN EDUCACIÓN SOCIAL</v>
      </c>
      <c r="C18" s="22" t="s">
        <v>240</v>
      </c>
      <c r="D18" s="20">
        <v>0.28571428571428598</v>
      </c>
      <c r="E18" s="20">
        <v>0.28571428571428598</v>
      </c>
      <c r="F18" s="20">
        <v>0.28749999999999998</v>
      </c>
      <c r="G18" s="20">
        <v>0.1875</v>
      </c>
      <c r="H18" s="20">
        <v>0.28723404255319102</v>
      </c>
      <c r="I18" s="20">
        <v>0.20212765957446799</v>
      </c>
      <c r="J18" s="27">
        <v>0.5</v>
      </c>
      <c r="K18" s="27">
        <v>0.58750000000000002</v>
      </c>
      <c r="L18" s="33">
        <v>0.57446808510638303</v>
      </c>
      <c r="M18" s="78"/>
      <c r="N18" s="78"/>
      <c r="O18" s="78"/>
      <c r="P18" s="78">
        <f>VLOOKUP($A18,TODOS!$C:$AB,6,FALSE)</f>
        <v>0.1875</v>
      </c>
      <c r="Q18" s="78">
        <f>VLOOKUP($A18,TODOS!$C:$AB,7,FALSE)</f>
        <v>0.125</v>
      </c>
      <c r="R18" s="78">
        <f>VLOOKUP($A18,TODOS!$C:$AB,16,FALSE)</f>
        <v>0.8125</v>
      </c>
      <c r="S18" s="78">
        <f>VLOOKUP($A18,TODOS!$C:$AB,8,FALSE)</f>
        <v>0.21978021978022</v>
      </c>
      <c r="T18" s="78">
        <f>VLOOKUP($A18,TODOS!$C:$AB,9,FALSE)</f>
        <v>0.14285714285714299</v>
      </c>
      <c r="U18" s="78">
        <f>VLOOKUP($A18,TODOS!$C:$AB,21,FALSE)</f>
        <v>0.68888888888888888</v>
      </c>
      <c r="V18" s="78">
        <f>VLOOKUP($A18,TODOS!$C:$AB,10,FALSE)</f>
        <v>0.21495327102803699</v>
      </c>
      <c r="W18" s="78">
        <f>VLOOKUP($A18,TODOS!$C:$AB,11,FALSE)</f>
        <v>0.14018691588785001</v>
      </c>
      <c r="X18" s="78">
        <f>VLOOKUP($A18,TODOS!$C:$AB,26,FALSE)</f>
        <v>0.70754716981132071</v>
      </c>
      <c r="Z18" s="24" t="b">
        <f t="shared" si="1"/>
        <v>0</v>
      </c>
      <c r="AA18" s="24" t="b">
        <f t="shared" si="2"/>
        <v>0</v>
      </c>
      <c r="AB18" s="24" t="b">
        <f t="shared" si="3"/>
        <v>0</v>
      </c>
      <c r="AC18" s="24" t="b">
        <f t="shared" si="4"/>
        <v>0</v>
      </c>
      <c r="AD18" s="24" t="b">
        <f t="shared" si="5"/>
        <v>0</v>
      </c>
      <c r="AE18" s="24" t="b">
        <f t="shared" si="6"/>
        <v>0</v>
      </c>
      <c r="AF18" s="24" t="b">
        <f t="shared" si="7"/>
        <v>0</v>
      </c>
      <c r="AG18" s="24" t="b">
        <f t="shared" si="8"/>
        <v>0</v>
      </c>
      <c r="AH18" s="24" t="b">
        <f t="shared" si="9"/>
        <v>0</v>
      </c>
    </row>
    <row r="19" spans="1:34" s="24" customFormat="1" ht="12.5" x14ac:dyDescent="0.25">
      <c r="A19" s="24" t="str">
        <f>INDEX('CÓDIGOS RUCT DE TÍTULOS'!A:B,MATCH('HISTÓRICO (2)'!C19,'CÓDIGOS RUCT DE TÍTULOS'!B:B,0),1)</f>
        <v>2501840</v>
      </c>
      <c r="B19" s="24" t="str">
        <f>VLOOKUP(A19,'CÓDIGOS RUCT DE TÍTULOS'!A:B,2,FALSE)</f>
        <v>GRADO EN PSICOLOGÍA</v>
      </c>
      <c r="C19" s="22" t="s">
        <v>241</v>
      </c>
      <c r="D19" s="20">
        <v>0.2</v>
      </c>
      <c r="E19" s="20">
        <v>0.1</v>
      </c>
      <c r="F19" s="20">
        <v>0.24576271186440701</v>
      </c>
      <c r="G19" s="20">
        <v>0.177966101694915</v>
      </c>
      <c r="H19" s="20">
        <v>0.23648648648648599</v>
      </c>
      <c r="I19" s="20">
        <v>0.162162162162162</v>
      </c>
      <c r="J19" s="27">
        <v>0.46666666666666667</v>
      </c>
      <c r="K19" s="27">
        <v>0.4576271186440678</v>
      </c>
      <c r="L19" s="33">
        <v>0.4689655172413793</v>
      </c>
      <c r="M19" s="78"/>
      <c r="N19" s="78"/>
      <c r="O19" s="78"/>
      <c r="P19" s="78">
        <f>VLOOKUP($A19,TODOS!$C:$AB,6,FALSE)</f>
        <v>0.15625</v>
      </c>
      <c r="Q19" s="78">
        <f>VLOOKUP($A19,TODOS!$C:$AB,7,FALSE)</f>
        <v>0.15625</v>
      </c>
      <c r="R19" s="78">
        <f>VLOOKUP($A19,TODOS!$C:$AB,16,FALSE)</f>
        <v>0.5161290322580645</v>
      </c>
      <c r="S19" s="78">
        <f>VLOOKUP($A19,TODOS!$C:$AB,8,FALSE)</f>
        <v>0.22916666666666699</v>
      </c>
      <c r="T19" s="78">
        <f>VLOOKUP($A19,TODOS!$C:$AB,9,FALSE)</f>
        <v>0.13541666666666699</v>
      </c>
      <c r="U19" s="78">
        <f>VLOOKUP($A19,TODOS!$C:$AB,21,FALSE)</f>
        <v>0.5376344086021505</v>
      </c>
      <c r="V19" s="78">
        <f>VLOOKUP($A19,TODOS!$C:$AB,10,FALSE)</f>
        <v>0.2109375</v>
      </c>
      <c r="W19" s="78">
        <f>VLOOKUP($A19,TODOS!$C:$AB,11,FALSE)</f>
        <v>0.140625</v>
      </c>
      <c r="X19" s="78">
        <f>VLOOKUP($A19,TODOS!$C:$AB,26,FALSE)</f>
        <v>0.532258064516129</v>
      </c>
      <c r="Z19" s="24" t="b">
        <f t="shared" si="1"/>
        <v>0</v>
      </c>
      <c r="AA19" s="24" t="b">
        <f t="shared" si="2"/>
        <v>0</v>
      </c>
      <c r="AB19" s="24" t="b">
        <f t="shared" si="3"/>
        <v>0</v>
      </c>
      <c r="AC19" s="24" t="b">
        <f t="shared" si="4"/>
        <v>0</v>
      </c>
      <c r="AD19" s="24" t="b">
        <f t="shared" si="5"/>
        <v>0</v>
      </c>
      <c r="AE19" s="24" t="b">
        <f t="shared" si="6"/>
        <v>0</v>
      </c>
      <c r="AF19" s="24" t="b">
        <f t="shared" si="7"/>
        <v>0</v>
      </c>
      <c r="AG19" s="24" t="b">
        <f t="shared" si="8"/>
        <v>0</v>
      </c>
      <c r="AH19" s="24" t="b">
        <f t="shared" si="9"/>
        <v>0</v>
      </c>
    </row>
    <row r="20" spans="1:34" s="24" customFormat="1" x14ac:dyDescent="0.3">
      <c r="A20" s="24" t="s">
        <v>134</v>
      </c>
      <c r="B20" t="s">
        <v>336</v>
      </c>
      <c r="C20" s="22" t="s">
        <v>242</v>
      </c>
      <c r="D20" s="20">
        <v>0</v>
      </c>
      <c r="E20" s="20">
        <v>0</v>
      </c>
      <c r="F20" s="20">
        <v>0.1</v>
      </c>
      <c r="G20" s="20">
        <v>0.3</v>
      </c>
      <c r="H20" s="20">
        <v>8.3333333333333301E-2</v>
      </c>
      <c r="I20" s="20">
        <v>0.25</v>
      </c>
      <c r="J20" s="27">
        <v>1</v>
      </c>
      <c r="K20" s="27">
        <v>0.8</v>
      </c>
      <c r="L20" s="33">
        <v>0.90909090909090906</v>
      </c>
      <c r="M20" s="78"/>
      <c r="N20" s="78"/>
      <c r="O20" s="78"/>
      <c r="P20" s="78">
        <f>VLOOKUP($A20,TODOS!$C:$AB,6,FALSE)</f>
        <v>0.28571428571428598</v>
      </c>
      <c r="Q20" s="78">
        <f>VLOOKUP($A20,TODOS!$C:$AB,7,FALSE)</f>
        <v>0.28571428571428598</v>
      </c>
      <c r="R20" s="78">
        <f>VLOOKUP($A20,TODOS!$C:$AB,16,FALSE)</f>
        <v>0.5714285714285714</v>
      </c>
      <c r="S20" s="78">
        <f>VLOOKUP($A20,TODOS!$C:$AB,8,FALSE)</f>
        <v>0.2</v>
      </c>
      <c r="T20" s="78">
        <f>VLOOKUP($A20,TODOS!$C:$AB,9,FALSE)</f>
        <v>0.33333333333333298</v>
      </c>
      <c r="U20" s="78">
        <f>VLOOKUP($A20,TODOS!$C:$AB,21,FALSE)</f>
        <v>0.6</v>
      </c>
      <c r="V20" s="78">
        <f>VLOOKUP($A20,TODOS!$C:$AB,10,FALSE)</f>
        <v>0.22727272727272699</v>
      </c>
      <c r="W20" s="78">
        <f>VLOOKUP($A20,TODOS!$C:$AB,11,FALSE)</f>
        <v>0.31818181818181801</v>
      </c>
      <c r="X20" s="78">
        <f>VLOOKUP($A20,TODOS!$C:$AB,26,FALSE)</f>
        <v>0.59090909090909094</v>
      </c>
      <c r="Z20" s="24" t="b">
        <f t="shared" si="1"/>
        <v>0</v>
      </c>
      <c r="AA20" s="24" t="b">
        <f t="shared" si="2"/>
        <v>0</v>
      </c>
      <c r="AB20" s="24" t="b">
        <f t="shared" si="3"/>
        <v>0</v>
      </c>
      <c r="AC20" s="24" t="b">
        <f t="shared" si="4"/>
        <v>0</v>
      </c>
      <c r="AD20" s="24" t="b">
        <f t="shared" si="5"/>
        <v>0</v>
      </c>
      <c r="AE20" s="24" t="b">
        <f t="shared" si="6"/>
        <v>0</v>
      </c>
      <c r="AF20" s="24" t="b">
        <f t="shared" si="7"/>
        <v>0</v>
      </c>
      <c r="AG20" s="24" t="b">
        <f t="shared" si="8"/>
        <v>0</v>
      </c>
      <c r="AH20" s="24" t="b">
        <f t="shared" si="9"/>
        <v>0</v>
      </c>
    </row>
    <row r="21" spans="1:34" s="24" customFormat="1" ht="12.5" x14ac:dyDescent="0.25">
      <c r="C21" s="22" t="s">
        <v>243</v>
      </c>
      <c r="D21" s="20"/>
      <c r="E21" s="20"/>
      <c r="F21" s="20"/>
      <c r="G21" s="20"/>
      <c r="H21" s="20"/>
      <c r="I21" s="20"/>
      <c r="J21" s="27"/>
      <c r="K21" s="27"/>
      <c r="L21" s="33"/>
      <c r="P21" s="24" t="e">
        <f>VLOOKUP($A21,TODOS!$C:$AB,6,FALSE)</f>
        <v>#N/A</v>
      </c>
      <c r="Q21" s="24" t="e">
        <f>VLOOKUP($A21,TODOS!$C:$AB,7,FALSE)</f>
        <v>#N/A</v>
      </c>
      <c r="R21" s="24" t="e">
        <f>VLOOKUP($A21,TODOS!$C:$AB,16,FALSE)</f>
        <v>#N/A</v>
      </c>
      <c r="S21" s="24" t="e">
        <f>VLOOKUP($A21,TODOS!$C:$AB,8,FALSE)</f>
        <v>#N/A</v>
      </c>
      <c r="T21" s="24" t="e">
        <f>VLOOKUP($A21,TODOS!$C:$AB,9,FALSE)</f>
        <v>#N/A</v>
      </c>
      <c r="U21" s="24" t="e">
        <f>VLOOKUP($A21,TODOS!$C:$AB,21,FALSE)</f>
        <v>#N/A</v>
      </c>
      <c r="V21" s="24" t="e">
        <f>VLOOKUP($A21,TODOS!$C:$AB,10,FALSE)</f>
        <v>#N/A</v>
      </c>
      <c r="W21" s="24" t="e">
        <f>VLOOKUP($A21,TODOS!$C:$AB,11,FALSE)</f>
        <v>#N/A</v>
      </c>
      <c r="X21" s="24" t="e">
        <f>VLOOKUP($A21,TODOS!$C:$AB,26,FALSE)</f>
        <v>#N/A</v>
      </c>
      <c r="Z21" s="24" t="e">
        <f t="shared" si="1"/>
        <v>#N/A</v>
      </c>
      <c r="AA21" s="24" t="e">
        <f t="shared" si="2"/>
        <v>#N/A</v>
      </c>
      <c r="AB21" s="24" t="e">
        <f t="shared" si="3"/>
        <v>#N/A</v>
      </c>
      <c r="AC21" s="24" t="e">
        <f t="shared" si="4"/>
        <v>#N/A</v>
      </c>
      <c r="AD21" s="24" t="e">
        <f t="shared" si="5"/>
        <v>#N/A</v>
      </c>
      <c r="AE21" s="24" t="e">
        <f t="shared" si="6"/>
        <v>#N/A</v>
      </c>
      <c r="AF21" s="24" t="e">
        <f t="shared" si="7"/>
        <v>#N/A</v>
      </c>
      <c r="AG21" s="24" t="e">
        <f t="shared" si="8"/>
        <v>#N/A</v>
      </c>
      <c r="AH21" s="24" t="e">
        <f t="shared" si="9"/>
        <v>#N/A</v>
      </c>
    </row>
    <row r="22" spans="1:34" s="24" customFormat="1" ht="12.5" x14ac:dyDescent="0.25">
      <c r="C22" s="22" t="s">
        <v>244</v>
      </c>
      <c r="D22" s="20"/>
      <c r="E22" s="20"/>
      <c r="F22" s="20"/>
      <c r="G22" s="20"/>
      <c r="H22" s="20"/>
      <c r="I22" s="20"/>
      <c r="J22" s="27"/>
      <c r="K22" s="27"/>
      <c r="L22" s="33"/>
      <c r="P22" s="24" t="e">
        <f>VLOOKUP($A22,TODOS!$C:$AB,6,FALSE)</f>
        <v>#N/A</v>
      </c>
      <c r="Q22" s="24" t="e">
        <f>VLOOKUP($A22,TODOS!$C:$AB,7,FALSE)</f>
        <v>#N/A</v>
      </c>
      <c r="R22" s="24" t="e">
        <f>VLOOKUP($A22,TODOS!$C:$AB,16,FALSE)</f>
        <v>#N/A</v>
      </c>
      <c r="S22" s="24" t="e">
        <f>VLOOKUP($A22,TODOS!$C:$AB,8,FALSE)</f>
        <v>#N/A</v>
      </c>
      <c r="T22" s="24" t="e">
        <f>VLOOKUP($A22,TODOS!$C:$AB,9,FALSE)</f>
        <v>#N/A</v>
      </c>
      <c r="U22" s="24" t="e">
        <f>VLOOKUP($A22,TODOS!$C:$AB,21,FALSE)</f>
        <v>#N/A</v>
      </c>
      <c r="V22" s="24" t="e">
        <f>VLOOKUP($A22,TODOS!$C:$AB,10,FALSE)</f>
        <v>#N/A</v>
      </c>
      <c r="W22" s="24" t="e">
        <f>VLOOKUP($A22,TODOS!$C:$AB,11,FALSE)</f>
        <v>#N/A</v>
      </c>
      <c r="X22" s="24" t="e">
        <f>VLOOKUP($A22,TODOS!$C:$AB,26,FALSE)</f>
        <v>#N/A</v>
      </c>
      <c r="Z22" s="24" t="e">
        <f t="shared" si="1"/>
        <v>#N/A</v>
      </c>
      <c r="AA22" s="24" t="e">
        <f t="shared" si="2"/>
        <v>#N/A</v>
      </c>
      <c r="AB22" s="24" t="e">
        <f t="shared" si="3"/>
        <v>#N/A</v>
      </c>
      <c r="AC22" s="24" t="e">
        <f t="shared" si="4"/>
        <v>#N/A</v>
      </c>
      <c r="AD22" s="24" t="e">
        <f t="shared" si="5"/>
        <v>#N/A</v>
      </c>
      <c r="AE22" s="24" t="e">
        <f t="shared" si="6"/>
        <v>#N/A</v>
      </c>
      <c r="AF22" s="24" t="e">
        <f t="shared" si="7"/>
        <v>#N/A</v>
      </c>
      <c r="AG22" s="24" t="e">
        <f t="shared" si="8"/>
        <v>#N/A</v>
      </c>
      <c r="AH22" s="24" t="e">
        <f t="shared" si="9"/>
        <v>#N/A</v>
      </c>
    </row>
    <row r="23" spans="1:34" s="24" customFormat="1" ht="12.5" x14ac:dyDescent="0.25">
      <c r="C23" s="22" t="s">
        <v>245</v>
      </c>
      <c r="D23" s="20"/>
      <c r="E23" s="20"/>
      <c r="F23" s="20"/>
      <c r="G23" s="20"/>
      <c r="H23" s="20"/>
      <c r="I23" s="20"/>
      <c r="J23" s="27"/>
      <c r="K23" s="27"/>
      <c r="L23" s="33"/>
      <c r="P23" s="24" t="e">
        <f>VLOOKUP($A23,TODOS!$C:$AB,6,FALSE)</f>
        <v>#N/A</v>
      </c>
      <c r="Q23" s="24" t="e">
        <f>VLOOKUP($A23,TODOS!$C:$AB,7,FALSE)</f>
        <v>#N/A</v>
      </c>
      <c r="R23" s="24" t="e">
        <f>VLOOKUP($A23,TODOS!$C:$AB,16,FALSE)</f>
        <v>#N/A</v>
      </c>
      <c r="S23" s="24" t="e">
        <f>VLOOKUP($A23,TODOS!$C:$AB,8,FALSE)</f>
        <v>#N/A</v>
      </c>
      <c r="T23" s="24" t="e">
        <f>VLOOKUP($A23,TODOS!$C:$AB,9,FALSE)</f>
        <v>#N/A</v>
      </c>
      <c r="U23" s="24" t="e">
        <f>VLOOKUP($A23,TODOS!$C:$AB,21,FALSE)</f>
        <v>#N/A</v>
      </c>
      <c r="V23" s="24" t="e">
        <f>VLOOKUP($A23,TODOS!$C:$AB,10,FALSE)</f>
        <v>#N/A</v>
      </c>
      <c r="W23" s="24" t="e">
        <f>VLOOKUP($A23,TODOS!$C:$AB,11,FALSE)</f>
        <v>#N/A</v>
      </c>
      <c r="X23" s="24" t="e">
        <f>VLOOKUP($A23,TODOS!$C:$AB,26,FALSE)</f>
        <v>#N/A</v>
      </c>
      <c r="Z23" s="24" t="e">
        <f t="shared" si="1"/>
        <v>#N/A</v>
      </c>
      <c r="AA23" s="24" t="e">
        <f t="shared" si="2"/>
        <v>#N/A</v>
      </c>
      <c r="AB23" s="24" t="e">
        <f t="shared" si="3"/>
        <v>#N/A</v>
      </c>
      <c r="AC23" s="24" t="e">
        <f t="shared" si="4"/>
        <v>#N/A</v>
      </c>
      <c r="AD23" s="24" t="e">
        <f t="shared" si="5"/>
        <v>#N/A</v>
      </c>
      <c r="AE23" s="24" t="e">
        <f t="shared" si="6"/>
        <v>#N/A</v>
      </c>
      <c r="AF23" s="24" t="e">
        <f t="shared" si="7"/>
        <v>#N/A</v>
      </c>
      <c r="AG23" s="24" t="e">
        <f t="shared" si="8"/>
        <v>#N/A</v>
      </c>
      <c r="AH23" s="24" t="e">
        <f t="shared" si="9"/>
        <v>#N/A</v>
      </c>
    </row>
    <row r="24" spans="1:34" s="24" customFormat="1" ht="12.5" x14ac:dyDescent="0.25">
      <c r="C24" s="22" t="s">
        <v>246</v>
      </c>
      <c r="D24" s="20"/>
      <c r="E24" s="20"/>
      <c r="F24" s="20"/>
      <c r="G24" s="20"/>
      <c r="H24" s="20"/>
      <c r="I24" s="20"/>
      <c r="J24" s="27"/>
      <c r="K24" s="27"/>
      <c r="L24" s="33"/>
      <c r="P24" s="24" t="e">
        <f>VLOOKUP($A24,TODOS!$C:$AB,6,FALSE)</f>
        <v>#N/A</v>
      </c>
      <c r="Q24" s="24" t="e">
        <f>VLOOKUP($A24,TODOS!$C:$AB,7,FALSE)</f>
        <v>#N/A</v>
      </c>
      <c r="R24" s="24" t="e">
        <f>VLOOKUP($A24,TODOS!$C:$AB,16,FALSE)</f>
        <v>#N/A</v>
      </c>
      <c r="S24" s="24" t="e">
        <f>VLOOKUP($A24,TODOS!$C:$AB,8,FALSE)</f>
        <v>#N/A</v>
      </c>
      <c r="T24" s="24" t="e">
        <f>VLOOKUP($A24,TODOS!$C:$AB,9,FALSE)</f>
        <v>#N/A</v>
      </c>
      <c r="U24" s="24" t="e">
        <f>VLOOKUP($A24,TODOS!$C:$AB,21,FALSE)</f>
        <v>#N/A</v>
      </c>
      <c r="V24" s="24" t="e">
        <f>VLOOKUP($A24,TODOS!$C:$AB,10,FALSE)</f>
        <v>#N/A</v>
      </c>
      <c r="W24" s="24" t="e">
        <f>VLOOKUP($A24,TODOS!$C:$AB,11,FALSE)</f>
        <v>#N/A</v>
      </c>
      <c r="X24" s="24" t="e">
        <f>VLOOKUP($A24,TODOS!$C:$AB,26,FALSE)</f>
        <v>#N/A</v>
      </c>
      <c r="Z24" s="24" t="e">
        <f t="shared" si="1"/>
        <v>#N/A</v>
      </c>
      <c r="AA24" s="24" t="e">
        <f t="shared" si="2"/>
        <v>#N/A</v>
      </c>
      <c r="AB24" s="24" t="e">
        <f t="shared" si="3"/>
        <v>#N/A</v>
      </c>
      <c r="AC24" s="24" t="e">
        <f t="shared" si="4"/>
        <v>#N/A</v>
      </c>
      <c r="AD24" s="24" t="e">
        <f t="shared" si="5"/>
        <v>#N/A</v>
      </c>
      <c r="AE24" s="24" t="e">
        <f t="shared" si="6"/>
        <v>#N/A</v>
      </c>
      <c r="AF24" s="24" t="e">
        <f t="shared" si="7"/>
        <v>#N/A</v>
      </c>
      <c r="AG24" s="24" t="e">
        <f t="shared" si="8"/>
        <v>#N/A</v>
      </c>
      <c r="AH24" s="24" t="e">
        <f t="shared" si="9"/>
        <v>#N/A</v>
      </c>
    </row>
    <row r="25" spans="1:34" s="24" customFormat="1" ht="12.5" x14ac:dyDescent="0.25">
      <c r="C25" s="22" t="s">
        <v>247</v>
      </c>
      <c r="D25" s="20"/>
      <c r="E25" s="20"/>
      <c r="F25" s="20"/>
      <c r="G25" s="20"/>
      <c r="H25" s="20"/>
      <c r="I25" s="20"/>
      <c r="J25" s="27"/>
      <c r="K25" s="27"/>
      <c r="L25" s="33"/>
      <c r="P25" s="24" t="e">
        <f>VLOOKUP($A25,TODOS!$C:$AB,6,FALSE)</f>
        <v>#N/A</v>
      </c>
      <c r="Q25" s="24" t="e">
        <f>VLOOKUP($A25,TODOS!$C:$AB,7,FALSE)</f>
        <v>#N/A</v>
      </c>
      <c r="R25" s="24" t="e">
        <f>VLOOKUP($A25,TODOS!$C:$AB,16,FALSE)</f>
        <v>#N/A</v>
      </c>
      <c r="S25" s="24" t="e">
        <f>VLOOKUP($A25,TODOS!$C:$AB,8,FALSE)</f>
        <v>#N/A</v>
      </c>
      <c r="T25" s="24" t="e">
        <f>VLOOKUP($A25,TODOS!$C:$AB,9,FALSE)</f>
        <v>#N/A</v>
      </c>
      <c r="U25" s="24" t="e">
        <f>VLOOKUP($A25,TODOS!$C:$AB,21,FALSE)</f>
        <v>#N/A</v>
      </c>
      <c r="V25" s="24" t="e">
        <f>VLOOKUP($A25,TODOS!$C:$AB,10,FALSE)</f>
        <v>#N/A</v>
      </c>
      <c r="W25" s="24" t="e">
        <f>VLOOKUP($A25,TODOS!$C:$AB,11,FALSE)</f>
        <v>#N/A</v>
      </c>
      <c r="X25" s="24" t="e">
        <f>VLOOKUP($A25,TODOS!$C:$AB,26,FALSE)</f>
        <v>#N/A</v>
      </c>
      <c r="Z25" s="24" t="e">
        <f t="shared" si="1"/>
        <v>#N/A</v>
      </c>
      <c r="AA25" s="24" t="e">
        <f t="shared" si="2"/>
        <v>#N/A</v>
      </c>
      <c r="AB25" s="24" t="e">
        <f t="shared" si="3"/>
        <v>#N/A</v>
      </c>
      <c r="AC25" s="24" t="e">
        <f t="shared" si="4"/>
        <v>#N/A</v>
      </c>
      <c r="AD25" s="24" t="e">
        <f t="shared" si="5"/>
        <v>#N/A</v>
      </c>
      <c r="AE25" s="24" t="e">
        <f t="shared" si="6"/>
        <v>#N/A</v>
      </c>
      <c r="AF25" s="24" t="e">
        <f t="shared" si="7"/>
        <v>#N/A</v>
      </c>
      <c r="AG25" s="24" t="e">
        <f t="shared" si="8"/>
        <v>#N/A</v>
      </c>
      <c r="AH25" s="24" t="e">
        <f t="shared" si="9"/>
        <v>#N/A</v>
      </c>
    </row>
    <row r="26" spans="1:34" s="24" customFormat="1" ht="12.5" x14ac:dyDescent="0.25">
      <c r="C26" s="22" t="s">
        <v>248</v>
      </c>
      <c r="D26" s="20"/>
      <c r="E26" s="20"/>
      <c r="F26" s="20"/>
      <c r="G26" s="20"/>
      <c r="H26" s="20"/>
      <c r="I26" s="20"/>
      <c r="J26" s="27"/>
      <c r="K26" s="27"/>
      <c r="L26" s="33"/>
      <c r="P26" s="24" t="e">
        <f>VLOOKUP($A26,TODOS!$C:$AB,6,FALSE)</f>
        <v>#N/A</v>
      </c>
      <c r="Q26" s="24" t="e">
        <f>VLOOKUP($A26,TODOS!$C:$AB,7,FALSE)</f>
        <v>#N/A</v>
      </c>
      <c r="R26" s="24" t="e">
        <f>VLOOKUP($A26,TODOS!$C:$AB,16,FALSE)</f>
        <v>#N/A</v>
      </c>
      <c r="S26" s="24" t="e">
        <f>VLOOKUP($A26,TODOS!$C:$AB,8,FALSE)</f>
        <v>#N/A</v>
      </c>
      <c r="T26" s="24" t="e">
        <f>VLOOKUP($A26,TODOS!$C:$AB,9,FALSE)</f>
        <v>#N/A</v>
      </c>
      <c r="U26" s="24" t="e">
        <f>VLOOKUP($A26,TODOS!$C:$AB,21,FALSE)</f>
        <v>#N/A</v>
      </c>
      <c r="V26" s="24" t="e">
        <f>VLOOKUP($A26,TODOS!$C:$AB,10,FALSE)</f>
        <v>#N/A</v>
      </c>
      <c r="W26" s="24" t="e">
        <f>VLOOKUP($A26,TODOS!$C:$AB,11,FALSE)</f>
        <v>#N/A</v>
      </c>
      <c r="X26" s="24" t="e">
        <f>VLOOKUP($A26,TODOS!$C:$AB,26,FALSE)</f>
        <v>#N/A</v>
      </c>
      <c r="Z26" s="24" t="e">
        <f t="shared" si="1"/>
        <v>#N/A</v>
      </c>
      <c r="AA26" s="24" t="e">
        <f t="shared" si="2"/>
        <v>#N/A</v>
      </c>
      <c r="AB26" s="24" t="e">
        <f t="shared" si="3"/>
        <v>#N/A</v>
      </c>
      <c r="AC26" s="24" t="e">
        <f t="shared" si="4"/>
        <v>#N/A</v>
      </c>
      <c r="AD26" s="24" t="e">
        <f t="shared" si="5"/>
        <v>#N/A</v>
      </c>
      <c r="AE26" s="24" t="e">
        <f t="shared" si="6"/>
        <v>#N/A</v>
      </c>
      <c r="AF26" s="24" t="e">
        <f t="shared" si="7"/>
        <v>#N/A</v>
      </c>
      <c r="AG26" s="24" t="e">
        <f t="shared" si="8"/>
        <v>#N/A</v>
      </c>
      <c r="AH26" s="24" t="e">
        <f t="shared" si="9"/>
        <v>#N/A</v>
      </c>
    </row>
    <row r="27" spans="1:34" s="24" customFormat="1" ht="12.5" x14ac:dyDescent="0.25">
      <c r="C27" s="22" t="s">
        <v>249</v>
      </c>
      <c r="D27" s="20"/>
      <c r="E27" s="20"/>
      <c r="F27" s="20"/>
      <c r="G27" s="20"/>
      <c r="H27" s="20"/>
      <c r="I27" s="20"/>
      <c r="J27" s="27"/>
      <c r="K27" s="27"/>
      <c r="L27" s="33"/>
      <c r="P27" s="24" t="e">
        <f>VLOOKUP($A27,TODOS!$C:$AB,6,FALSE)</f>
        <v>#N/A</v>
      </c>
      <c r="Q27" s="24" t="e">
        <f>VLOOKUP($A27,TODOS!$C:$AB,7,FALSE)</f>
        <v>#N/A</v>
      </c>
      <c r="R27" s="24" t="e">
        <f>VLOOKUP($A27,TODOS!$C:$AB,16,FALSE)</f>
        <v>#N/A</v>
      </c>
      <c r="S27" s="24" t="e">
        <f>VLOOKUP($A27,TODOS!$C:$AB,8,FALSE)</f>
        <v>#N/A</v>
      </c>
      <c r="T27" s="24" t="e">
        <f>VLOOKUP($A27,TODOS!$C:$AB,9,FALSE)</f>
        <v>#N/A</v>
      </c>
      <c r="U27" s="24" t="e">
        <f>VLOOKUP($A27,TODOS!$C:$AB,21,FALSE)</f>
        <v>#N/A</v>
      </c>
      <c r="V27" s="24" t="e">
        <f>VLOOKUP($A27,TODOS!$C:$AB,10,FALSE)</f>
        <v>#N/A</v>
      </c>
      <c r="W27" s="24" t="e">
        <f>VLOOKUP($A27,TODOS!$C:$AB,11,FALSE)</f>
        <v>#N/A</v>
      </c>
      <c r="X27" s="24" t="e">
        <f>VLOOKUP($A27,TODOS!$C:$AB,26,FALSE)</f>
        <v>#N/A</v>
      </c>
      <c r="Z27" s="24" t="e">
        <f t="shared" si="1"/>
        <v>#N/A</v>
      </c>
      <c r="AA27" s="24" t="e">
        <f t="shared" si="2"/>
        <v>#N/A</v>
      </c>
      <c r="AB27" s="24" t="e">
        <f t="shared" si="3"/>
        <v>#N/A</v>
      </c>
      <c r="AC27" s="24" t="e">
        <f t="shared" si="4"/>
        <v>#N/A</v>
      </c>
      <c r="AD27" s="24" t="e">
        <f t="shared" si="5"/>
        <v>#N/A</v>
      </c>
      <c r="AE27" s="24" t="e">
        <f t="shared" si="6"/>
        <v>#N/A</v>
      </c>
      <c r="AF27" s="24" t="e">
        <f t="shared" si="7"/>
        <v>#N/A</v>
      </c>
      <c r="AG27" s="24" t="e">
        <f t="shared" si="8"/>
        <v>#N/A</v>
      </c>
      <c r="AH27" s="24" t="e">
        <f t="shared" si="9"/>
        <v>#N/A</v>
      </c>
    </row>
    <row r="28" spans="1:34" s="24" customFormat="1" ht="12.5" x14ac:dyDescent="0.25">
      <c r="A28" s="24" t="s">
        <v>138</v>
      </c>
      <c r="B28" s="24" t="s">
        <v>337</v>
      </c>
      <c r="C28" s="22" t="s">
        <v>250</v>
      </c>
      <c r="D28" s="20">
        <v>0.17283950617284</v>
      </c>
      <c r="E28" s="20">
        <v>0.19753086419753099</v>
      </c>
      <c r="F28" s="20">
        <v>0.209677419354839</v>
      </c>
      <c r="G28" s="20">
        <v>0.25806451612903197</v>
      </c>
      <c r="H28" s="20">
        <v>0.19512195121951201</v>
      </c>
      <c r="I28" s="20">
        <v>0.23414634146341501</v>
      </c>
      <c r="J28" s="27">
        <v>0.62962962962962965</v>
      </c>
      <c r="K28" s="27">
        <v>0.4838709677419355</v>
      </c>
      <c r="L28" s="33">
        <v>0.54679802955665024</v>
      </c>
      <c r="M28" s="78"/>
      <c r="N28" s="78"/>
      <c r="O28" s="78"/>
      <c r="P28" s="78">
        <f>VLOOKUP($A28,TODOS!$C:$AB,6,FALSE)</f>
        <v>7.8651685393258397E-2</v>
      </c>
      <c r="Q28" s="78">
        <f>VLOOKUP($A28,TODOS!$C:$AB,7,FALSE)</f>
        <v>7.8651685393258397E-2</v>
      </c>
      <c r="R28" s="78">
        <f>VLOOKUP($A28,TODOS!$C:$AB,16,FALSE)</f>
        <v>0.70930232558139539</v>
      </c>
      <c r="S28" s="78">
        <f>VLOOKUP($A28,TODOS!$C:$AB,8,FALSE)</f>
        <v>0.19791666666666699</v>
      </c>
      <c r="T28" s="78">
        <f>VLOOKUP($A28,TODOS!$C:$AB,9,FALSE)</f>
        <v>0.16666666666666699</v>
      </c>
      <c r="U28" s="78">
        <f>VLOOKUP($A28,TODOS!$C:$AB,21,FALSE)</f>
        <v>0.65263157894736845</v>
      </c>
      <c r="V28" s="78">
        <f>VLOOKUP($A28,TODOS!$C:$AB,10,FALSE)</f>
        <v>0.14054054054054099</v>
      </c>
      <c r="W28" s="78">
        <f>VLOOKUP($A28,TODOS!$C:$AB,11,FALSE)</f>
        <v>0.124324324324324</v>
      </c>
      <c r="X28" s="78">
        <f>VLOOKUP($A28,TODOS!$C:$AB,26,FALSE)</f>
        <v>0.6795580110497238</v>
      </c>
      <c r="Z28" s="24" t="b">
        <f t="shared" si="1"/>
        <v>0</v>
      </c>
      <c r="AA28" s="24" t="b">
        <f t="shared" si="2"/>
        <v>0</v>
      </c>
      <c r="AB28" s="24" t="b">
        <f t="shared" si="3"/>
        <v>0</v>
      </c>
      <c r="AC28" s="24" t="b">
        <f t="shared" si="4"/>
        <v>0</v>
      </c>
      <c r="AD28" s="24" t="b">
        <f t="shared" si="5"/>
        <v>0</v>
      </c>
      <c r="AE28" s="24" t="b">
        <f t="shared" si="6"/>
        <v>0</v>
      </c>
      <c r="AF28" s="24" t="b">
        <f t="shared" si="7"/>
        <v>0</v>
      </c>
      <c r="AG28" s="24" t="b">
        <f t="shared" si="8"/>
        <v>0</v>
      </c>
      <c r="AH28" s="24" t="b">
        <f t="shared" si="9"/>
        <v>0</v>
      </c>
    </row>
    <row r="29" spans="1:34" s="24" customFormat="1" ht="12.5" x14ac:dyDescent="0.25">
      <c r="A29" s="24" t="str">
        <f>INDEX('CÓDIGOS RUCT DE TÍTULOS'!A:B,MATCH('HISTÓRICO (2)'!C29,'CÓDIGOS RUCT DE TÍTULOS'!B:B,0),1)</f>
        <v>4312653</v>
      </c>
      <c r="B29" s="24" t="str">
        <f>VLOOKUP(A29,'CÓDIGOS RUCT DE TÍTULOS'!A:B,2,FALSE)</f>
        <v>MÁSTER UNIVERSITARIO EN COMUNICACIÓN Y EDUCACIÓN AUDIOVISUAL</v>
      </c>
      <c r="C29" s="22" t="s">
        <v>251</v>
      </c>
      <c r="D29" s="20">
        <v>0</v>
      </c>
      <c r="E29" s="20">
        <v>0</v>
      </c>
      <c r="F29" s="20">
        <v>8.3333333333333301E-2</v>
      </c>
      <c r="G29" s="20">
        <v>0.25</v>
      </c>
      <c r="H29" s="20">
        <v>6.6666666666666693E-2</v>
      </c>
      <c r="I29" s="20">
        <v>0.2</v>
      </c>
      <c r="J29" s="27">
        <v>0.66666666666666663</v>
      </c>
      <c r="K29" s="27">
        <v>0.41666666666666669</v>
      </c>
      <c r="L29" s="33">
        <v>0.63636363636363635</v>
      </c>
      <c r="M29" s="78"/>
      <c r="N29" s="78"/>
      <c r="O29" s="78"/>
      <c r="P29" s="78">
        <f>VLOOKUP($A29,TODOS!$C:$AB,6,FALSE)</f>
        <v>0.375</v>
      </c>
      <c r="Q29" s="78">
        <f>VLOOKUP($A29,TODOS!$C:$AB,7,FALSE)</f>
        <v>0.5</v>
      </c>
      <c r="R29" s="78">
        <f>VLOOKUP($A29,TODOS!$C:$AB,16,FALSE)</f>
        <v>0.125</v>
      </c>
      <c r="S29" s="78">
        <f>VLOOKUP($A29,TODOS!$C:$AB,8,FALSE)</f>
        <v>0.14285714285714299</v>
      </c>
      <c r="T29" s="78">
        <f>VLOOKUP($A29,TODOS!$C:$AB,9,FALSE)</f>
        <v>9.5238095238095205E-2</v>
      </c>
      <c r="U29" s="78">
        <f>VLOOKUP($A29,TODOS!$C:$AB,21,FALSE)</f>
        <v>0.7142857142857143</v>
      </c>
      <c r="V29" s="78">
        <f>VLOOKUP($A29,TODOS!$C:$AB,10,FALSE)</f>
        <v>0.20689655172413801</v>
      </c>
      <c r="W29" s="78">
        <f>VLOOKUP($A29,TODOS!$C:$AB,11,FALSE)</f>
        <v>0.20689655172413801</v>
      </c>
      <c r="X29" s="78">
        <f>VLOOKUP($A29,TODOS!$C:$AB,26,FALSE)</f>
        <v>0.55172413793103448</v>
      </c>
      <c r="Z29" s="24" t="b">
        <f t="shared" si="1"/>
        <v>0</v>
      </c>
      <c r="AA29" s="24" t="b">
        <f t="shared" si="2"/>
        <v>0</v>
      </c>
      <c r="AB29" s="24" t="b">
        <f t="shared" si="3"/>
        <v>0</v>
      </c>
      <c r="AC29" s="24" t="b">
        <f t="shared" si="4"/>
        <v>0</v>
      </c>
      <c r="AD29" s="24" t="b">
        <f t="shared" si="5"/>
        <v>0</v>
      </c>
      <c r="AE29" s="24" t="b">
        <f t="shared" si="6"/>
        <v>0</v>
      </c>
      <c r="AF29" s="24" t="b">
        <f t="shared" si="7"/>
        <v>0</v>
      </c>
      <c r="AG29" s="24" t="b">
        <f t="shared" si="8"/>
        <v>0</v>
      </c>
      <c r="AH29" s="24" t="b">
        <f t="shared" si="9"/>
        <v>0</v>
      </c>
    </row>
    <row r="30" spans="1:34" s="24" customFormat="1" ht="12.5" x14ac:dyDescent="0.25">
      <c r="A30" s="24" t="str">
        <f>INDEX('CÓDIGOS RUCT DE TÍTULOS'!A:B,MATCH('HISTÓRICO (2)'!C30,'CÓDIGOS RUCT DE TÍTULOS'!B:B,0),1)</f>
        <v>4312368</v>
      </c>
      <c r="B30" s="24" t="str">
        <f>VLOOKUP(A30,'CÓDIGOS RUCT DE TÍTULOS'!A:B,2,FALSE)</f>
        <v>MÁSTER UNIVERSITARIO EN EDUCACIÓN ESPECIAL</v>
      </c>
      <c r="C30" s="22" t="s">
        <v>252</v>
      </c>
      <c r="D30" s="20">
        <v>0.33333333333333298</v>
      </c>
      <c r="E30" s="20">
        <v>0.33333333333333298</v>
      </c>
      <c r="F30" s="20">
        <v>0.25490196078431399</v>
      </c>
      <c r="G30" s="20">
        <v>0.25490196078431399</v>
      </c>
      <c r="H30" s="20">
        <v>0.26315789473684198</v>
      </c>
      <c r="I30" s="20">
        <v>0.26315789473684198</v>
      </c>
      <c r="J30" s="27">
        <v>0.5</v>
      </c>
      <c r="K30" s="27">
        <v>0.6470588235294118</v>
      </c>
      <c r="L30" s="33">
        <v>0.63157894736842102</v>
      </c>
      <c r="M30" s="78"/>
      <c r="N30" s="78"/>
      <c r="O30" s="78"/>
      <c r="P30" s="78">
        <f>VLOOKUP($A30,TODOS!$C:$AB,6,FALSE)</f>
        <v>0.375</v>
      </c>
      <c r="Q30" s="78">
        <f>VLOOKUP($A30,TODOS!$C:$AB,7,FALSE)</f>
        <v>0.375</v>
      </c>
      <c r="R30" s="78">
        <f>VLOOKUP($A30,TODOS!$C:$AB,16,FALSE)</f>
        <v>0.75</v>
      </c>
      <c r="S30" s="78">
        <f>VLOOKUP($A30,TODOS!$C:$AB,8,FALSE)</f>
        <v>0.146341463414634</v>
      </c>
      <c r="T30" s="78">
        <f>VLOOKUP($A30,TODOS!$C:$AB,9,FALSE)</f>
        <v>0.17073170731707299</v>
      </c>
      <c r="U30" s="78">
        <f>VLOOKUP($A30,TODOS!$C:$AB,21,FALSE)</f>
        <v>0.80487804878048785</v>
      </c>
      <c r="V30" s="78">
        <f>VLOOKUP($A30,TODOS!$C:$AB,10,FALSE)</f>
        <v>0.16666666666666699</v>
      </c>
      <c r="W30" s="78">
        <f>VLOOKUP($A30,TODOS!$C:$AB,11,FALSE)</f>
        <v>0.18888888888888899</v>
      </c>
      <c r="X30" s="78">
        <f>VLOOKUP($A30,TODOS!$C:$AB,26,FALSE)</f>
        <v>0.8</v>
      </c>
      <c r="Z30" s="24" t="b">
        <f t="shared" si="1"/>
        <v>0</v>
      </c>
      <c r="AA30" s="24" t="b">
        <f t="shared" si="2"/>
        <v>0</v>
      </c>
      <c r="AB30" s="24" t="b">
        <f t="shared" si="3"/>
        <v>0</v>
      </c>
      <c r="AC30" s="24" t="b">
        <f t="shared" si="4"/>
        <v>0</v>
      </c>
      <c r="AD30" s="24" t="b">
        <f t="shared" si="5"/>
        <v>0</v>
      </c>
      <c r="AE30" s="24" t="b">
        <f t="shared" si="6"/>
        <v>0</v>
      </c>
      <c r="AF30" s="24" t="b">
        <f t="shared" si="7"/>
        <v>0</v>
      </c>
      <c r="AG30" s="24" t="b">
        <f t="shared" si="8"/>
        <v>0</v>
      </c>
      <c r="AH30" s="24" t="b">
        <f t="shared" si="9"/>
        <v>0</v>
      </c>
    </row>
    <row r="31" spans="1:34" s="24" customFormat="1" ht="12.5" x14ac:dyDescent="0.25">
      <c r="A31" s="24" t="s">
        <v>140</v>
      </c>
      <c r="B31" s="24" t="s">
        <v>338</v>
      </c>
      <c r="C31" s="22" t="s">
        <v>253</v>
      </c>
      <c r="D31" s="20">
        <v>0.230769230769231</v>
      </c>
      <c r="E31" s="20">
        <v>7.69230769230769E-2</v>
      </c>
      <c r="F31" s="20">
        <v>0</v>
      </c>
      <c r="G31" s="20">
        <v>0</v>
      </c>
      <c r="H31" s="20">
        <v>0.214285714285714</v>
      </c>
      <c r="I31" s="20">
        <v>7.1428571428571397E-2</v>
      </c>
      <c r="J31" s="27">
        <v>0.84615384615384615</v>
      </c>
      <c r="K31" s="27">
        <v>1</v>
      </c>
      <c r="L31" s="33">
        <v>0.8571428571428571</v>
      </c>
      <c r="M31" s="78"/>
      <c r="N31" s="78"/>
      <c r="O31" s="78"/>
      <c r="P31" s="78">
        <f>VLOOKUP($A31,TODOS!$C:$AB,6,FALSE)</f>
        <v>9.0909090909090898E-2</v>
      </c>
      <c r="Q31" s="78">
        <f>VLOOKUP($A31,TODOS!$C:$AB,7,FALSE)</f>
        <v>9.0909090909090898E-2</v>
      </c>
      <c r="R31" s="78">
        <f>VLOOKUP($A31,TODOS!$C:$AB,16,FALSE)</f>
        <v>0.45454545454545453</v>
      </c>
      <c r="S31" s="78">
        <f>VLOOKUP($A31,TODOS!$C:$AB,8,FALSE)</f>
        <v>0</v>
      </c>
      <c r="T31" s="78">
        <f>VLOOKUP($A31,TODOS!$C:$AB,9,FALSE)</f>
        <v>0</v>
      </c>
      <c r="U31" s="78">
        <f>VLOOKUP($A31,TODOS!$C:$AB,21,FALSE)</f>
        <v>0.5</v>
      </c>
      <c r="V31" s="78">
        <f>VLOOKUP($A31,TODOS!$C:$AB,10,FALSE)</f>
        <v>5.2631578947368397E-2</v>
      </c>
      <c r="W31" s="78">
        <f>VLOOKUP($A31,TODOS!$C:$AB,11,FALSE)</f>
        <v>5.2631578947368397E-2</v>
      </c>
      <c r="X31" s="78">
        <f>VLOOKUP($A31,TODOS!$C:$AB,26,FALSE)</f>
        <v>0.47368421052631576</v>
      </c>
      <c r="Z31" s="24" t="b">
        <f t="shared" si="1"/>
        <v>0</v>
      </c>
      <c r="AA31" s="24" t="b">
        <f t="shared" si="2"/>
        <v>0</v>
      </c>
      <c r="AB31" s="24" t="b">
        <f t="shared" si="3"/>
        <v>0</v>
      </c>
      <c r="AC31" s="24" t="b">
        <f t="shared" si="4"/>
        <v>1</v>
      </c>
      <c r="AD31" s="24" t="b">
        <f t="shared" si="5"/>
        <v>0</v>
      </c>
      <c r="AE31" s="24" t="b">
        <f t="shared" si="6"/>
        <v>0</v>
      </c>
      <c r="AF31" s="24" t="b">
        <f t="shared" si="7"/>
        <v>0</v>
      </c>
      <c r="AG31" s="24" t="b">
        <f t="shared" si="8"/>
        <v>0</v>
      </c>
      <c r="AH31" s="24" t="b">
        <f t="shared" si="9"/>
        <v>0</v>
      </c>
    </row>
    <row r="32" spans="1:34" s="24" customFormat="1" ht="12.5" x14ac:dyDescent="0.25">
      <c r="A32" s="24" t="str">
        <f>INDEX('CÓDIGOS RUCT DE TÍTULOS'!A:B,MATCH('HISTÓRICO (2)'!C32,'CÓDIGOS RUCT DE TÍTULOS'!B:B,0),1)</f>
        <v>4315573</v>
      </c>
      <c r="B32" s="24" t="str">
        <f>VLOOKUP(A32,'CÓDIGOS RUCT DE TÍTULOS'!A:B,2,FALSE)</f>
        <v>MÁSTER UNIVERSITARIO EN PSICOLOGÍA GENERAL SANITARIA</v>
      </c>
      <c r="C32" s="22" t="s">
        <v>254</v>
      </c>
      <c r="D32" s="20">
        <v>0</v>
      </c>
      <c r="E32" s="20">
        <v>0</v>
      </c>
      <c r="F32" s="20">
        <v>7.1428571428571397E-2</v>
      </c>
      <c r="G32" s="20">
        <v>7.1428571428571397E-2</v>
      </c>
      <c r="H32" s="20">
        <v>4.5454545454545497E-2</v>
      </c>
      <c r="I32" s="20">
        <v>4.5454545454545497E-2</v>
      </c>
      <c r="J32" s="27">
        <v>1</v>
      </c>
      <c r="K32" s="27">
        <v>0.8571428571428571</v>
      </c>
      <c r="L32" s="33">
        <v>0.90909090909090906</v>
      </c>
      <c r="M32" s="78"/>
      <c r="N32" s="78"/>
      <c r="O32" s="78"/>
      <c r="P32" s="78">
        <f>VLOOKUP($A32,TODOS!$C:$AB,6,FALSE)</f>
        <v>0</v>
      </c>
      <c r="Q32" s="78">
        <f>VLOOKUP($A32,TODOS!$C:$AB,7,FALSE)</f>
        <v>0</v>
      </c>
      <c r="R32" s="78">
        <f>VLOOKUP($A32,TODOS!$C:$AB,16,FALSE)</f>
        <v>0.5</v>
      </c>
      <c r="S32" s="78">
        <f>VLOOKUP($A32,TODOS!$C:$AB,8,FALSE)</f>
        <v>8.6956521739130405E-2</v>
      </c>
      <c r="T32" s="78">
        <f>VLOOKUP($A32,TODOS!$C:$AB,9,FALSE)</f>
        <v>0.13043478260869601</v>
      </c>
      <c r="U32" s="78">
        <f>VLOOKUP($A32,TODOS!$C:$AB,21,FALSE)</f>
        <v>0.78260869565217395</v>
      </c>
      <c r="V32" s="78">
        <f>VLOOKUP($A32,TODOS!$C:$AB,10,FALSE)</f>
        <v>0.08</v>
      </c>
      <c r="W32" s="78">
        <f>VLOOKUP($A32,TODOS!$C:$AB,11,FALSE)</f>
        <v>0.12</v>
      </c>
      <c r="X32" s="78">
        <f>VLOOKUP($A32,TODOS!$C:$AB,26,FALSE)</f>
        <v>0.76</v>
      </c>
      <c r="Z32" s="24" t="b">
        <f t="shared" si="1"/>
        <v>1</v>
      </c>
      <c r="AA32" s="24" t="b">
        <f t="shared" si="2"/>
        <v>1</v>
      </c>
      <c r="AB32" s="24" t="b">
        <f t="shared" si="3"/>
        <v>0</v>
      </c>
      <c r="AC32" s="24" t="b">
        <f t="shared" si="4"/>
        <v>0</v>
      </c>
      <c r="AD32" s="24" t="b">
        <f t="shared" si="5"/>
        <v>0</v>
      </c>
      <c r="AE32" s="24" t="b">
        <f t="shared" si="6"/>
        <v>0</v>
      </c>
      <c r="AF32" s="24" t="b">
        <f t="shared" si="7"/>
        <v>0</v>
      </c>
      <c r="AG32" s="24" t="b">
        <f t="shared" si="8"/>
        <v>0</v>
      </c>
      <c r="AH32" s="24" t="b">
        <f t="shared" si="9"/>
        <v>0</v>
      </c>
    </row>
    <row r="33" spans="1:34" s="24" customFormat="1" ht="12.5" x14ac:dyDescent="0.25">
      <c r="A33" s="24" t="str">
        <f>INDEX('CÓDIGOS RUCT DE TÍTULOS'!A:B,MATCH('HISTÓRICO (2)'!C33,'CÓDIGOS RUCT DE TÍTULOS'!B:B,0),1)</f>
        <v>4315983</v>
      </c>
      <c r="B33" s="24" t="str">
        <f>VLOOKUP(A33,'CÓDIGOS RUCT DE TÍTULOS'!A:B,2,FALSE)</f>
        <v>MÁSTER UNIVERSITARIO EN EDUCACIÓN AMBIENTAL</v>
      </c>
      <c r="C33" s="22" t="s">
        <v>255</v>
      </c>
      <c r="D33" s="20">
        <v>0</v>
      </c>
      <c r="E33" s="20">
        <v>0</v>
      </c>
      <c r="F33" s="20">
        <v>0</v>
      </c>
      <c r="G33" s="20">
        <v>0.28571428571428598</v>
      </c>
      <c r="H33" s="20">
        <v>0</v>
      </c>
      <c r="I33" s="20">
        <v>0.28571428571428598</v>
      </c>
      <c r="J33" s="27">
        <v>0</v>
      </c>
      <c r="K33" s="27">
        <v>0.5714285714285714</v>
      </c>
      <c r="L33" s="33">
        <v>0.66666666666666663</v>
      </c>
      <c r="M33" s="78"/>
      <c r="N33" s="78"/>
      <c r="O33" s="78"/>
      <c r="P33" s="78">
        <f>VLOOKUP($A33,TODOS!$C:$AB,6,FALSE)</f>
        <v>0</v>
      </c>
      <c r="Q33" s="78">
        <f>VLOOKUP($A33,TODOS!$C:$AB,7,FALSE)</f>
        <v>0</v>
      </c>
      <c r="R33" s="78">
        <f>VLOOKUP($A33,TODOS!$C:$AB,16,FALSE)</f>
        <v>0</v>
      </c>
      <c r="S33" s="78">
        <f>VLOOKUP($A33,TODOS!$C:$AB,8,FALSE)</f>
        <v>0.125</v>
      </c>
      <c r="T33" s="78">
        <f>VLOOKUP($A33,TODOS!$C:$AB,9,FALSE)</f>
        <v>0</v>
      </c>
      <c r="U33" s="78">
        <f>VLOOKUP($A33,TODOS!$C:$AB,21,FALSE)</f>
        <v>1</v>
      </c>
      <c r="V33" s="78">
        <f>VLOOKUP($A33,TODOS!$C:$AB,10,FALSE)</f>
        <v>0.11111111111111099</v>
      </c>
      <c r="W33" s="78">
        <f>VLOOKUP($A33,TODOS!$C:$AB,11,FALSE)</f>
        <v>0</v>
      </c>
      <c r="X33" s="78">
        <f>VLOOKUP($A33,TODOS!$C:$AB,26,FALSE)</f>
        <v>1</v>
      </c>
      <c r="Z33" s="24" t="b">
        <f t="shared" si="1"/>
        <v>1</v>
      </c>
      <c r="AA33" s="24" t="b">
        <f t="shared" si="2"/>
        <v>1</v>
      </c>
      <c r="AB33" s="24" t="b">
        <f t="shared" si="3"/>
        <v>1</v>
      </c>
      <c r="AC33" s="24" t="b">
        <f t="shared" si="4"/>
        <v>0</v>
      </c>
      <c r="AD33" s="24" t="b">
        <f t="shared" si="5"/>
        <v>1</v>
      </c>
      <c r="AE33" s="24" t="b">
        <f t="shared" si="6"/>
        <v>0</v>
      </c>
      <c r="AF33" s="24" t="b">
        <f t="shared" si="7"/>
        <v>0</v>
      </c>
      <c r="AG33" s="24" t="b">
        <f t="shared" si="8"/>
        <v>0</v>
      </c>
      <c r="AH33" s="24" t="b">
        <f t="shared" si="9"/>
        <v>0</v>
      </c>
    </row>
    <row r="34" spans="1:34" s="24" customFormat="1" ht="12.5" x14ac:dyDescent="0.25">
      <c r="A34" s="24" t="s">
        <v>154</v>
      </c>
      <c r="B34" s="24" t="s">
        <v>339</v>
      </c>
      <c r="C34" s="22" t="s">
        <v>256</v>
      </c>
      <c r="D34" s="20">
        <v>0</v>
      </c>
      <c r="E34" s="20">
        <v>0</v>
      </c>
      <c r="F34" s="20">
        <v>0.14285714285714299</v>
      </c>
      <c r="G34" s="20">
        <v>0.42857142857142899</v>
      </c>
      <c r="H34" s="20">
        <v>0.11111111111111099</v>
      </c>
      <c r="I34" s="20">
        <v>0.33333333333333298</v>
      </c>
      <c r="J34" s="27">
        <v>1</v>
      </c>
      <c r="K34" s="27">
        <v>0.42857142857142855</v>
      </c>
      <c r="L34" s="33">
        <v>0.55555555555555558</v>
      </c>
      <c r="M34" s="78"/>
      <c r="N34" s="78"/>
      <c r="O34" s="78"/>
      <c r="P34" s="78">
        <f>VLOOKUP($A34,TODOS!$C:$AB,6,FALSE)</f>
        <v>0.25</v>
      </c>
      <c r="Q34" s="78">
        <f>VLOOKUP($A34,TODOS!$C:$AB,7,FALSE)</f>
        <v>0.25</v>
      </c>
      <c r="R34" s="78">
        <f>VLOOKUP($A34,TODOS!$C:$AB,16,FALSE)</f>
        <v>0.75</v>
      </c>
      <c r="S34" s="78">
        <f>VLOOKUP($A34,TODOS!$C:$AB,8,FALSE)</f>
        <v>0.107142857142857</v>
      </c>
      <c r="T34" s="78">
        <f>VLOOKUP($A34,TODOS!$C:$AB,9,FALSE)</f>
        <v>0.214285714285714</v>
      </c>
      <c r="U34" s="78">
        <f>VLOOKUP($A34,TODOS!$C:$AB,21,FALSE)</f>
        <v>0.6785714285714286</v>
      </c>
      <c r="V34" s="78">
        <f>VLOOKUP($A34,TODOS!$C:$AB,10,FALSE)</f>
        <v>0.125</v>
      </c>
      <c r="W34" s="78">
        <f>VLOOKUP($A34,TODOS!$C:$AB,11,FALSE)</f>
        <v>0.21875</v>
      </c>
      <c r="X34" s="78">
        <f>VLOOKUP($A34,TODOS!$C:$AB,26,FALSE)</f>
        <v>0.6875</v>
      </c>
      <c r="Z34" s="24" t="b">
        <f t="shared" si="1"/>
        <v>0</v>
      </c>
      <c r="AA34" s="24" t="b">
        <f t="shared" si="2"/>
        <v>0</v>
      </c>
      <c r="AB34" s="24" t="b">
        <f t="shared" si="3"/>
        <v>0</v>
      </c>
      <c r="AC34" s="24" t="b">
        <f t="shared" si="4"/>
        <v>0</v>
      </c>
      <c r="AD34" s="24" t="b">
        <f t="shared" si="5"/>
        <v>0</v>
      </c>
      <c r="AE34" s="24" t="b">
        <f t="shared" si="6"/>
        <v>0</v>
      </c>
      <c r="AF34" s="24" t="b">
        <f t="shared" si="7"/>
        <v>0</v>
      </c>
      <c r="AG34" s="24" t="b">
        <f t="shared" si="8"/>
        <v>0</v>
      </c>
      <c r="AH34" s="24" t="b">
        <f t="shared" si="9"/>
        <v>0</v>
      </c>
    </row>
    <row r="35" spans="1:34" s="24" customFormat="1" ht="12.5" x14ac:dyDescent="0.25">
      <c r="A35" s="24" t="s">
        <v>164</v>
      </c>
      <c r="B35" s="24" t="s">
        <v>340</v>
      </c>
      <c r="C35" s="22" t="s">
        <v>257</v>
      </c>
      <c r="D35" s="20">
        <v>0</v>
      </c>
      <c r="E35" s="20">
        <v>0</v>
      </c>
      <c r="F35" s="20">
        <v>0.4</v>
      </c>
      <c r="G35" s="20">
        <v>0.2</v>
      </c>
      <c r="H35" s="20">
        <v>0.28571428571428598</v>
      </c>
      <c r="I35" s="20">
        <v>0.14285714285714299</v>
      </c>
      <c r="J35" s="27">
        <v>0.75</v>
      </c>
      <c r="K35" s="27">
        <v>0.7</v>
      </c>
      <c r="L35" s="33">
        <v>0.7142857142857143</v>
      </c>
      <c r="M35" s="78"/>
      <c r="N35" s="78"/>
      <c r="O35" s="78"/>
      <c r="P35" s="78">
        <f>VLOOKUP($A35,TODOS!$C:$AB,6,FALSE)</f>
        <v>0</v>
      </c>
      <c r="Q35" s="78">
        <f>VLOOKUP($A35,TODOS!$C:$AB,7,FALSE)</f>
        <v>0</v>
      </c>
      <c r="R35" s="78">
        <f>VLOOKUP($A35,TODOS!$C:$AB,16,FALSE)</f>
        <v>1</v>
      </c>
      <c r="S35" s="78">
        <f>VLOOKUP($A35,TODOS!$C:$AB,8,FALSE)</f>
        <v>6.25E-2</v>
      </c>
      <c r="T35" s="78">
        <f>VLOOKUP($A35,TODOS!$C:$AB,9,FALSE)</f>
        <v>6.25E-2</v>
      </c>
      <c r="U35" s="78">
        <f>VLOOKUP($A35,TODOS!$C:$AB,21,FALSE)</f>
        <v>0.7142857142857143</v>
      </c>
      <c r="V35" s="78">
        <f>VLOOKUP($A35,TODOS!$C:$AB,10,FALSE)</f>
        <v>5.2631578947368397E-2</v>
      </c>
      <c r="W35" s="78">
        <f>VLOOKUP($A35,TODOS!$C:$AB,11,FALSE)</f>
        <v>5.2631578947368397E-2</v>
      </c>
      <c r="X35" s="78">
        <f>VLOOKUP($A35,TODOS!$C:$AB,26,FALSE)</f>
        <v>0.75</v>
      </c>
      <c r="Z35" s="24" t="b">
        <f t="shared" si="1"/>
        <v>1</v>
      </c>
      <c r="AA35" s="24" t="b">
        <f t="shared" si="2"/>
        <v>1</v>
      </c>
      <c r="AB35" s="24" t="b">
        <f t="shared" si="3"/>
        <v>0</v>
      </c>
      <c r="AC35" s="24" t="b">
        <f t="shared" si="4"/>
        <v>0</v>
      </c>
      <c r="AD35" s="24" t="b">
        <f t="shared" si="5"/>
        <v>0</v>
      </c>
      <c r="AE35" s="24" t="b">
        <f t="shared" si="6"/>
        <v>0</v>
      </c>
      <c r="AF35" s="24" t="b">
        <f t="shared" si="7"/>
        <v>0</v>
      </c>
      <c r="AG35" s="24" t="b">
        <f t="shared" si="8"/>
        <v>0</v>
      </c>
      <c r="AH35" s="24" t="b">
        <f t="shared" si="9"/>
        <v>0</v>
      </c>
    </row>
    <row r="36" spans="1:34" s="24" customFormat="1" ht="12.5" x14ac:dyDescent="0.25">
      <c r="A36" s="24" t="s">
        <v>172</v>
      </c>
      <c r="B36" s="24" t="s">
        <v>341</v>
      </c>
      <c r="C36" s="22" t="s">
        <v>258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7">
        <v>0.33333333333333331</v>
      </c>
      <c r="K36" s="27">
        <v>1</v>
      </c>
      <c r="L36" s="33">
        <v>0.75</v>
      </c>
      <c r="M36" s="78"/>
      <c r="N36" s="78"/>
      <c r="O36" s="78"/>
      <c r="P36" s="78">
        <f>VLOOKUP($A36,TODOS!$C:$AB,6,FALSE)</f>
        <v>0</v>
      </c>
      <c r="Q36" s="78">
        <f>VLOOKUP($A36,TODOS!$C:$AB,7,FALSE)</f>
        <v>0</v>
      </c>
      <c r="R36" s="78">
        <f>VLOOKUP($A36,TODOS!$C:$AB,16,FALSE)</f>
        <v>0.5</v>
      </c>
      <c r="S36" s="78">
        <f>VLOOKUP($A36,TODOS!$C:$AB,8,FALSE)</f>
        <v>0</v>
      </c>
      <c r="T36" s="78">
        <f>VLOOKUP($A36,TODOS!$C:$AB,9,FALSE)</f>
        <v>0.25</v>
      </c>
      <c r="U36" s="78">
        <f>VLOOKUP($A36,TODOS!$C:$AB,21,FALSE)</f>
        <v>1</v>
      </c>
      <c r="V36" s="78">
        <f>VLOOKUP($A36,TODOS!$C:$AB,10,FALSE)</f>
        <v>0</v>
      </c>
      <c r="W36" s="78">
        <f>VLOOKUP($A36,TODOS!$C:$AB,11,FALSE)</f>
        <v>0.14285714285714299</v>
      </c>
      <c r="X36" s="78">
        <f>VLOOKUP($A36,TODOS!$C:$AB,26,FALSE)</f>
        <v>0.83333333333333337</v>
      </c>
      <c r="Z36" s="24" t="b">
        <f t="shared" si="1"/>
        <v>1</v>
      </c>
      <c r="AA36" s="24" t="b">
        <f t="shared" si="2"/>
        <v>1</v>
      </c>
      <c r="AB36" s="24" t="b">
        <f t="shared" si="3"/>
        <v>0</v>
      </c>
      <c r="AC36" s="24" t="b">
        <f t="shared" si="4"/>
        <v>1</v>
      </c>
      <c r="AD36" s="24" t="b">
        <f t="shared" si="5"/>
        <v>0</v>
      </c>
      <c r="AE36" s="24" t="b">
        <f t="shared" si="6"/>
        <v>0</v>
      </c>
      <c r="AF36" s="24" t="b">
        <f t="shared" si="7"/>
        <v>0</v>
      </c>
      <c r="AG36" s="24" t="b">
        <f t="shared" si="8"/>
        <v>0</v>
      </c>
      <c r="AH36" s="24" t="b">
        <f t="shared" si="9"/>
        <v>0</v>
      </c>
    </row>
    <row r="37" spans="1:34" s="24" customFormat="1" ht="31.5" x14ac:dyDescent="0.25">
      <c r="A37" s="24" t="s">
        <v>208</v>
      </c>
      <c r="B37" s="24" t="s">
        <v>342</v>
      </c>
      <c r="C37" s="22" t="s">
        <v>259</v>
      </c>
      <c r="D37" s="20">
        <v>0.14285714285714299</v>
      </c>
      <c r="E37" s="20">
        <v>0.28571428571428598</v>
      </c>
      <c r="F37" s="20">
        <v>0.66666666666666696</v>
      </c>
      <c r="G37" s="20">
        <v>0.66666666666666696</v>
      </c>
      <c r="H37" s="20">
        <v>0.3</v>
      </c>
      <c r="I37" s="20">
        <v>0.4</v>
      </c>
      <c r="J37" s="27">
        <v>0.42857142857142855</v>
      </c>
      <c r="K37" s="27">
        <v>0.33333333333333331</v>
      </c>
      <c r="L37" s="33">
        <v>0.4</v>
      </c>
      <c r="M37" s="78"/>
      <c r="N37" s="78"/>
      <c r="O37" s="78"/>
      <c r="P37" s="78">
        <f>VLOOKUP($A37,TODOS!$C:$AB,6,FALSE)</f>
        <v>0.25</v>
      </c>
      <c r="Q37" s="78">
        <f>VLOOKUP($A37,TODOS!$C:$AB,7,FALSE)</f>
        <v>0.25</v>
      </c>
      <c r="R37" s="78">
        <f>VLOOKUP($A37,TODOS!$C:$AB,16,FALSE)</f>
        <v>0.5</v>
      </c>
      <c r="S37" s="78">
        <f>VLOOKUP($A37,TODOS!$C:$AB,8,FALSE)</f>
        <v>0</v>
      </c>
      <c r="T37" s="78">
        <f>VLOOKUP($A37,TODOS!$C:$AB,9,FALSE)</f>
        <v>0</v>
      </c>
      <c r="U37" s="78">
        <f>VLOOKUP($A37,TODOS!$C:$AB,21,FALSE)</f>
        <v>1</v>
      </c>
      <c r="V37" s="78">
        <f>VLOOKUP($A37,TODOS!$C:$AB,10,FALSE)</f>
        <v>0.2</v>
      </c>
      <c r="W37" s="78">
        <f>VLOOKUP($A37,TODOS!$C:$AB,11,FALSE)</f>
        <v>0.2</v>
      </c>
      <c r="X37" s="78">
        <f>VLOOKUP($A37,TODOS!$C:$AB,26,FALSE)</f>
        <v>0.6</v>
      </c>
      <c r="Z37" s="24" t="b">
        <f t="shared" si="1"/>
        <v>0</v>
      </c>
      <c r="AA37" s="24" t="b">
        <f t="shared" si="2"/>
        <v>0</v>
      </c>
      <c r="AB37" s="24" t="b">
        <f t="shared" si="3"/>
        <v>0</v>
      </c>
      <c r="AC37" s="24" t="b">
        <f t="shared" si="4"/>
        <v>0</v>
      </c>
      <c r="AD37" s="24" t="b">
        <f t="shared" si="5"/>
        <v>0</v>
      </c>
      <c r="AE37" s="24" t="b">
        <f t="shared" si="6"/>
        <v>0</v>
      </c>
      <c r="AF37" s="24" t="b">
        <f t="shared" si="7"/>
        <v>0</v>
      </c>
      <c r="AG37" s="24" t="b">
        <f t="shared" si="8"/>
        <v>0</v>
      </c>
      <c r="AH37" s="24" t="b">
        <f t="shared" si="9"/>
        <v>0</v>
      </c>
    </row>
    <row r="38" spans="1:34" s="24" customFormat="1" ht="31.5" x14ac:dyDescent="0.25">
      <c r="A38" s="24" t="s">
        <v>210</v>
      </c>
      <c r="B38" s="24" t="s">
        <v>343</v>
      </c>
      <c r="C38" s="22" t="s">
        <v>260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7">
        <v>0.66666666666666663</v>
      </c>
      <c r="K38" s="27">
        <v>1</v>
      </c>
      <c r="L38" s="33">
        <v>0.75</v>
      </c>
      <c r="M38" s="78"/>
      <c r="N38" s="78"/>
      <c r="O38" s="78"/>
      <c r="P38" s="78">
        <f>VLOOKUP($A38,TODOS!$C:$AB,6,FALSE)</f>
        <v>0</v>
      </c>
      <c r="Q38" s="78">
        <f>VLOOKUP($A38,TODOS!$C:$AB,7,FALSE)</f>
        <v>0</v>
      </c>
      <c r="R38" s="78">
        <f>VLOOKUP($A38,TODOS!$C:$AB,16,FALSE)</f>
        <v>1</v>
      </c>
      <c r="S38" s="78">
        <f>VLOOKUP($A38,TODOS!$C:$AB,8,FALSE)</f>
        <v>0.5</v>
      </c>
      <c r="T38" s="78">
        <f>VLOOKUP($A38,TODOS!$C:$AB,9,FALSE)</f>
        <v>0.66666666666666696</v>
      </c>
      <c r="U38" s="78">
        <f>VLOOKUP($A38,TODOS!$C:$AB,21,FALSE)</f>
        <v>0.16666666666666666</v>
      </c>
      <c r="V38" s="78">
        <f>VLOOKUP($A38,TODOS!$C:$AB,10,FALSE)</f>
        <v>0.42857142857142899</v>
      </c>
      <c r="W38" s="78">
        <f>VLOOKUP($A38,TODOS!$C:$AB,11,FALSE)</f>
        <v>0.57142857142857095</v>
      </c>
      <c r="X38" s="78">
        <f>VLOOKUP($A38,TODOS!$C:$AB,26,FALSE)</f>
        <v>0.2857142857142857</v>
      </c>
      <c r="Z38" s="24" t="b">
        <f t="shared" si="1"/>
        <v>1</v>
      </c>
      <c r="AA38" s="24" t="b">
        <f t="shared" si="2"/>
        <v>1</v>
      </c>
      <c r="AB38" s="24" t="b">
        <f t="shared" si="3"/>
        <v>0</v>
      </c>
      <c r="AC38" s="24" t="b">
        <f t="shared" si="4"/>
        <v>0</v>
      </c>
      <c r="AD38" s="24" t="b">
        <f t="shared" si="5"/>
        <v>0</v>
      </c>
      <c r="AE38" s="24" t="b">
        <f t="shared" si="6"/>
        <v>0</v>
      </c>
      <c r="AF38" s="24" t="b">
        <f t="shared" si="7"/>
        <v>0</v>
      </c>
      <c r="AG38" s="24" t="b">
        <f t="shared" si="8"/>
        <v>0</v>
      </c>
      <c r="AH38" s="24" t="b">
        <f t="shared" si="9"/>
        <v>0</v>
      </c>
    </row>
    <row r="39" spans="1:34" s="24" customFormat="1" ht="12.5" x14ac:dyDescent="0.25">
      <c r="C39" s="48" t="s">
        <v>261</v>
      </c>
      <c r="D39" s="50"/>
      <c r="E39" s="50"/>
      <c r="F39" s="50"/>
      <c r="G39" s="50"/>
      <c r="H39" s="50"/>
      <c r="I39" s="50"/>
      <c r="J39" s="51"/>
      <c r="K39" s="51"/>
      <c r="L39" s="58"/>
      <c r="P39" s="24" t="e">
        <f>VLOOKUP($A39,TODOS!$C:$AB,6,FALSE)</f>
        <v>#N/A</v>
      </c>
      <c r="Q39" s="24" t="e">
        <f>VLOOKUP($A39,TODOS!$C:$AB,7,FALSE)</f>
        <v>#N/A</v>
      </c>
      <c r="R39" s="24" t="e">
        <f>VLOOKUP($A39,TODOS!$C:$AB,16,FALSE)</f>
        <v>#N/A</v>
      </c>
      <c r="S39" s="24" t="e">
        <f>VLOOKUP($A39,TODOS!$C:$AB,8,FALSE)</f>
        <v>#N/A</v>
      </c>
      <c r="T39" s="24" t="e">
        <f>VLOOKUP($A39,TODOS!$C:$AB,9,FALSE)</f>
        <v>#N/A</v>
      </c>
      <c r="U39" s="24" t="e">
        <f>VLOOKUP($A39,TODOS!$C:$AB,21,FALSE)</f>
        <v>#N/A</v>
      </c>
      <c r="V39" s="24" t="e">
        <f>VLOOKUP($A39,TODOS!$C:$AB,10,FALSE)</f>
        <v>#N/A</v>
      </c>
      <c r="W39" s="24" t="e">
        <f>VLOOKUP($A39,TODOS!$C:$AB,11,FALSE)</f>
        <v>#N/A</v>
      </c>
      <c r="X39" s="24" t="e">
        <f>VLOOKUP($A39,TODOS!$C:$AB,26,FALSE)</f>
        <v>#N/A</v>
      </c>
      <c r="Z39" s="24" t="e">
        <f t="shared" si="1"/>
        <v>#N/A</v>
      </c>
      <c r="AA39" s="24" t="e">
        <f t="shared" si="2"/>
        <v>#N/A</v>
      </c>
      <c r="AB39" s="24" t="e">
        <f t="shared" si="3"/>
        <v>#N/A</v>
      </c>
      <c r="AC39" s="24" t="e">
        <f t="shared" si="4"/>
        <v>#N/A</v>
      </c>
      <c r="AD39" s="24" t="e">
        <f t="shared" si="5"/>
        <v>#N/A</v>
      </c>
      <c r="AE39" s="24" t="e">
        <f t="shared" si="6"/>
        <v>#N/A</v>
      </c>
      <c r="AF39" s="24" t="e">
        <f t="shared" si="7"/>
        <v>#N/A</v>
      </c>
      <c r="AG39" s="24" t="e">
        <f t="shared" si="8"/>
        <v>#N/A</v>
      </c>
      <c r="AH39" s="24" t="e">
        <f t="shared" si="9"/>
        <v>#N/A</v>
      </c>
    </row>
    <row r="40" spans="1:34" s="24" customFormat="1" ht="12.5" x14ac:dyDescent="0.25">
      <c r="A40" s="24" t="str">
        <f>INDEX('CÓDIGOS RUCT DE TÍTULOS'!A:B,MATCH('HISTÓRICO (2)'!C40,'CÓDIGOS RUCT DE TÍTULOS'!B:B,0),1)</f>
        <v>7000128</v>
      </c>
      <c r="B40" s="24" t="str">
        <f>VLOOKUP(A40,'CÓDIGOS RUCT DE TÍTULOS'!A:B,2,FALSE)</f>
        <v>DOBLE GRADO EN ADMINISTRACIÓN Y DIRECCIÓN DE EMPRESAS Y TURISMO (ADETUR)</v>
      </c>
      <c r="C40" s="22" t="s">
        <v>262</v>
      </c>
      <c r="D40" s="20">
        <v>0.33333333333333298</v>
      </c>
      <c r="E40" s="20">
        <v>0.33333333333333298</v>
      </c>
      <c r="F40" s="20">
        <v>0</v>
      </c>
      <c r="G40" s="20">
        <v>0</v>
      </c>
      <c r="H40" s="20">
        <v>0.14285714285714299</v>
      </c>
      <c r="I40" s="20">
        <v>0.14285714285714299</v>
      </c>
      <c r="J40" s="27">
        <v>0.66666666666666663</v>
      </c>
      <c r="K40" s="27">
        <v>0.75</v>
      </c>
      <c r="L40" s="33">
        <v>0.7142857142857143</v>
      </c>
      <c r="M40" s="78"/>
      <c r="N40" s="78"/>
      <c r="O40" s="78"/>
      <c r="P40" s="78">
        <f>VLOOKUP($A40,TODOS!$C:$AB,6,FALSE)</f>
        <v>0</v>
      </c>
      <c r="Q40" s="78">
        <f>VLOOKUP($A40,TODOS!$C:$AB,7,FALSE)</f>
        <v>0</v>
      </c>
      <c r="R40" s="78">
        <f>VLOOKUP($A40,TODOS!$C:$AB,16,FALSE)</f>
        <v>0.6</v>
      </c>
      <c r="S40" s="78">
        <f>VLOOKUP($A40,TODOS!$C:$AB,8,FALSE)</f>
        <v>7.1428571428571397E-2</v>
      </c>
      <c r="T40" s="78">
        <f>VLOOKUP($A40,TODOS!$C:$AB,9,FALSE)</f>
        <v>0.14285714285714299</v>
      </c>
      <c r="U40" s="78">
        <f>VLOOKUP($A40,TODOS!$C:$AB,21,FALSE)</f>
        <v>0.7142857142857143</v>
      </c>
      <c r="V40" s="78">
        <f>VLOOKUP($A40,TODOS!$C:$AB,10,FALSE)</f>
        <v>5.2631578947368397E-2</v>
      </c>
      <c r="W40" s="78">
        <f>VLOOKUP($A40,TODOS!$C:$AB,11,FALSE)</f>
        <v>0.105263157894737</v>
      </c>
      <c r="X40" s="78">
        <f>VLOOKUP($A40,TODOS!$C:$AB,26,FALSE)</f>
        <v>0.68421052631578949</v>
      </c>
      <c r="Z40" s="24" t="b">
        <f t="shared" si="1"/>
        <v>0</v>
      </c>
      <c r="AA40" s="24" t="b">
        <f t="shared" si="2"/>
        <v>0</v>
      </c>
      <c r="AB40" s="24" t="b">
        <f t="shared" si="3"/>
        <v>0</v>
      </c>
      <c r="AC40" s="24" t="b">
        <f t="shared" si="4"/>
        <v>0</v>
      </c>
      <c r="AD40" s="24" t="b">
        <f t="shared" si="5"/>
        <v>1</v>
      </c>
      <c r="AE40" s="24" t="b">
        <f t="shared" si="6"/>
        <v>0</v>
      </c>
      <c r="AF40" s="24" t="b">
        <f t="shared" si="7"/>
        <v>0</v>
      </c>
      <c r="AG40" s="24" t="b">
        <f t="shared" si="8"/>
        <v>0</v>
      </c>
      <c r="AH40" s="24" t="b">
        <f t="shared" si="9"/>
        <v>0</v>
      </c>
    </row>
    <row r="41" spans="1:34" s="24" customFormat="1" ht="12.5" x14ac:dyDescent="0.25">
      <c r="A41" s="24" t="s">
        <v>200</v>
      </c>
      <c r="B41" s="24" t="s">
        <v>344</v>
      </c>
      <c r="C41" s="22" t="s">
        <v>264</v>
      </c>
      <c r="D41" s="20">
        <v>0.157894736842105</v>
      </c>
      <c r="E41" s="20">
        <v>0.105263157894737</v>
      </c>
      <c r="F41" s="20">
        <v>0.11111111111111099</v>
      </c>
      <c r="G41" s="20">
        <v>5.5555555555555601E-2</v>
      </c>
      <c r="H41" s="20">
        <v>0.135135135135135</v>
      </c>
      <c r="I41" s="20">
        <v>8.1081081081081099E-2</v>
      </c>
      <c r="J41" s="27">
        <v>0.73684210526315785</v>
      </c>
      <c r="K41" s="27">
        <v>0.55555555555555558</v>
      </c>
      <c r="L41" s="33">
        <v>0.68571428571428572</v>
      </c>
      <c r="M41" s="78"/>
      <c r="N41" s="78"/>
      <c r="O41" s="78"/>
      <c r="P41" s="78">
        <f>VLOOKUP($A41,TODOS!$C:$AB,6,FALSE)</f>
        <v>0.16</v>
      </c>
      <c r="Q41" s="78">
        <f>VLOOKUP($A41,TODOS!$C:$AB,7,FALSE)</f>
        <v>0.12</v>
      </c>
      <c r="R41" s="78">
        <f>VLOOKUP($A41,TODOS!$C:$AB,16,FALSE)</f>
        <v>0.68</v>
      </c>
      <c r="S41" s="78">
        <f>VLOOKUP($A41,TODOS!$C:$AB,8,FALSE)</f>
        <v>0.13793103448275901</v>
      </c>
      <c r="T41" s="78">
        <f>VLOOKUP($A41,TODOS!$C:$AB,9,FALSE)</f>
        <v>0.13793103448275901</v>
      </c>
      <c r="U41" s="78">
        <f>VLOOKUP($A41,TODOS!$C:$AB,21,FALSE)</f>
        <v>0.7142857142857143</v>
      </c>
      <c r="V41" s="78">
        <f>VLOOKUP($A41,TODOS!$C:$AB,10,FALSE)</f>
        <v>0.148148148148148</v>
      </c>
      <c r="W41" s="78">
        <f>VLOOKUP($A41,TODOS!$C:$AB,11,FALSE)</f>
        <v>0.12962962962963001</v>
      </c>
      <c r="X41" s="78">
        <f>VLOOKUP($A41,TODOS!$C:$AB,26,FALSE)</f>
        <v>0.69811320754716977</v>
      </c>
      <c r="Z41" s="24" t="b">
        <f t="shared" si="1"/>
        <v>0</v>
      </c>
      <c r="AA41" s="24" t="b">
        <f t="shared" si="2"/>
        <v>0</v>
      </c>
      <c r="AB41" s="24" t="b">
        <f t="shared" si="3"/>
        <v>0</v>
      </c>
      <c r="AC41" s="24" t="b">
        <f t="shared" si="4"/>
        <v>0</v>
      </c>
      <c r="AD41" s="24" t="b">
        <f t="shared" si="5"/>
        <v>0</v>
      </c>
      <c r="AE41" s="24" t="b">
        <f t="shared" si="6"/>
        <v>0</v>
      </c>
      <c r="AF41" s="24" t="b">
        <f t="shared" si="7"/>
        <v>0</v>
      </c>
      <c r="AG41" s="24" t="b">
        <f t="shared" si="8"/>
        <v>0</v>
      </c>
      <c r="AH41" s="24" t="b">
        <f t="shared" si="9"/>
        <v>0</v>
      </c>
    </row>
    <row r="42" spans="1:34" s="24" customFormat="1" ht="12.5" x14ac:dyDescent="0.25">
      <c r="A42" s="24" t="str">
        <f>INDEX('CÓDIGOS RUCT DE TÍTULOS'!A:B,MATCH('HISTÓRICO (2)'!C42,'CÓDIGOS RUCT DE TÍTULOS'!B:B,0),1)</f>
        <v>2501841</v>
      </c>
      <c r="B42" s="24" t="str">
        <f>VLOOKUP(A42,'CÓDIGOS RUCT DE TÍTULOS'!A:B,2,FALSE)</f>
        <v>GRADO EN ADMINISTRACIÓN Y DIRECCIÓN DE EMPRESAS</v>
      </c>
      <c r="C42" s="22" t="s">
        <v>265</v>
      </c>
      <c r="D42" s="20">
        <v>0.11111111111111099</v>
      </c>
      <c r="E42" s="20">
        <v>7.4074074074074098E-2</v>
      </c>
      <c r="F42" s="20">
        <v>0.18518518518518501</v>
      </c>
      <c r="G42" s="20">
        <v>0.11111111111111099</v>
      </c>
      <c r="H42" s="20">
        <v>0.148148148148148</v>
      </c>
      <c r="I42" s="20">
        <v>9.2592592592592601E-2</v>
      </c>
      <c r="J42" s="27">
        <v>0.77777777777777779</v>
      </c>
      <c r="K42" s="27">
        <v>0.7407407407407407</v>
      </c>
      <c r="L42" s="33">
        <v>0.77358490566037741</v>
      </c>
      <c r="M42" s="78"/>
      <c r="N42" s="78"/>
      <c r="O42" s="78"/>
      <c r="P42" s="78">
        <f>VLOOKUP($A42,TODOS!$C:$AB,6,FALSE)</f>
        <v>6.6666666666666693E-2</v>
      </c>
      <c r="Q42" s="78">
        <f>VLOOKUP($A42,TODOS!$C:$AB,7,FALSE)</f>
        <v>3.3333333333333298E-2</v>
      </c>
      <c r="R42" s="78">
        <f>VLOOKUP($A42,TODOS!$C:$AB,16,FALSE)</f>
        <v>0.8</v>
      </c>
      <c r="S42" s="78">
        <f>VLOOKUP($A42,TODOS!$C:$AB,8,FALSE)</f>
        <v>6.0606060606060601E-2</v>
      </c>
      <c r="T42" s="78">
        <f>VLOOKUP($A42,TODOS!$C:$AB,9,FALSE)</f>
        <v>9.0909090909090898E-2</v>
      </c>
      <c r="U42" s="78">
        <f>VLOOKUP($A42,TODOS!$C:$AB,21,FALSE)</f>
        <v>0.75</v>
      </c>
      <c r="V42" s="78">
        <f>VLOOKUP($A42,TODOS!$C:$AB,10,FALSE)</f>
        <v>6.3492063492063502E-2</v>
      </c>
      <c r="W42" s="78">
        <f>VLOOKUP($A42,TODOS!$C:$AB,11,FALSE)</f>
        <v>6.3492063492063502E-2</v>
      </c>
      <c r="X42" s="78">
        <f>VLOOKUP($A42,TODOS!$C:$AB,26,FALSE)</f>
        <v>0.77419354838709675</v>
      </c>
      <c r="Z42" s="24" t="b">
        <f t="shared" si="1"/>
        <v>0</v>
      </c>
      <c r="AA42" s="24" t="b">
        <f t="shared" si="2"/>
        <v>0</v>
      </c>
      <c r="AB42" s="24" t="b">
        <f t="shared" si="3"/>
        <v>0</v>
      </c>
      <c r="AC42" s="24" t="b">
        <f t="shared" si="4"/>
        <v>0</v>
      </c>
      <c r="AD42" s="24" t="b">
        <f t="shared" si="5"/>
        <v>0</v>
      </c>
      <c r="AE42" s="24" t="b">
        <f t="shared" si="6"/>
        <v>0</v>
      </c>
      <c r="AF42" s="24" t="b">
        <f t="shared" si="7"/>
        <v>0</v>
      </c>
      <c r="AG42" s="24" t="b">
        <f t="shared" si="8"/>
        <v>0</v>
      </c>
      <c r="AH42" s="24" t="b">
        <f t="shared" si="9"/>
        <v>0</v>
      </c>
    </row>
    <row r="43" spans="1:34" s="24" customFormat="1" ht="12.5" x14ac:dyDescent="0.25">
      <c r="A43" s="24" t="str">
        <f>INDEX('CÓDIGOS RUCT DE TÍTULOS'!A:B,MATCH('HISTÓRICO (2)'!C43,'CÓDIGOS RUCT DE TÍTULOS'!B:B,0),1)</f>
        <v>2501844</v>
      </c>
      <c r="B43" s="24" t="str">
        <f>VLOOKUP(A43,'CÓDIGOS RUCT DE TÍTULOS'!A:B,2,FALSE)</f>
        <v>GRADO EN FINANZAS Y CONTABILIDAD</v>
      </c>
      <c r="C43" s="22" t="s">
        <v>266</v>
      </c>
      <c r="D43" s="20">
        <v>0.18181818181818199</v>
      </c>
      <c r="E43" s="20">
        <v>0.18181818181818199</v>
      </c>
      <c r="F43" s="20">
        <v>0</v>
      </c>
      <c r="G43" s="20">
        <v>0</v>
      </c>
      <c r="H43" s="20">
        <v>0.11111111111111099</v>
      </c>
      <c r="I43" s="20">
        <v>0.11111111111111099</v>
      </c>
      <c r="J43" s="27">
        <v>0.63636363636363635</v>
      </c>
      <c r="K43" s="27">
        <v>0.8571428571428571</v>
      </c>
      <c r="L43" s="33">
        <v>0.72222222222222221</v>
      </c>
      <c r="M43" s="78"/>
      <c r="N43" s="78"/>
      <c r="O43" s="78"/>
      <c r="P43" s="78">
        <f>VLOOKUP($A43,TODOS!$C:$AB,6,FALSE)</f>
        <v>0.33333333333333298</v>
      </c>
      <c r="Q43" s="78">
        <f>VLOOKUP($A43,TODOS!$C:$AB,7,FALSE)</f>
        <v>0.66666666666666696</v>
      </c>
      <c r="R43" s="78">
        <f>VLOOKUP($A43,TODOS!$C:$AB,16,FALSE)</f>
        <v>0.33333333333333331</v>
      </c>
      <c r="S43" s="78">
        <f>VLOOKUP($A43,TODOS!$C:$AB,8,FALSE)</f>
        <v>0.1</v>
      </c>
      <c r="T43" s="78">
        <f>VLOOKUP($A43,TODOS!$C:$AB,9,FALSE)</f>
        <v>0.1</v>
      </c>
      <c r="U43" s="78">
        <f>VLOOKUP($A43,TODOS!$C:$AB,21,FALSE)</f>
        <v>0.9</v>
      </c>
      <c r="V43" s="78">
        <f>VLOOKUP($A43,TODOS!$C:$AB,10,FALSE)</f>
        <v>0.15384615384615399</v>
      </c>
      <c r="W43" s="78">
        <f>VLOOKUP($A43,TODOS!$C:$AB,11,FALSE)</f>
        <v>0.230769230769231</v>
      </c>
      <c r="X43" s="78">
        <f>VLOOKUP($A43,TODOS!$C:$AB,26,FALSE)</f>
        <v>0.76923076923076927</v>
      </c>
      <c r="Z43" s="24" t="b">
        <f t="shared" si="1"/>
        <v>0</v>
      </c>
      <c r="AA43" s="24" t="b">
        <f t="shared" si="2"/>
        <v>0</v>
      </c>
      <c r="AB43" s="24" t="b">
        <f t="shared" si="3"/>
        <v>0</v>
      </c>
      <c r="AC43" s="24" t="b">
        <f t="shared" si="4"/>
        <v>0</v>
      </c>
      <c r="AD43" s="24" t="b">
        <f t="shared" si="5"/>
        <v>0</v>
      </c>
      <c r="AE43" s="24" t="b">
        <f t="shared" si="6"/>
        <v>0</v>
      </c>
      <c r="AF43" s="24" t="b">
        <f t="shared" si="7"/>
        <v>0</v>
      </c>
      <c r="AG43" s="24" t="b">
        <f t="shared" si="8"/>
        <v>0</v>
      </c>
      <c r="AH43" s="24" t="b">
        <f t="shared" si="9"/>
        <v>0</v>
      </c>
    </row>
    <row r="44" spans="1:34" s="24" customFormat="1" ht="12.5" x14ac:dyDescent="0.25">
      <c r="A44" s="24" t="str">
        <f>INDEX('CÓDIGOS RUCT DE TÍTULOS'!A:B,MATCH('HISTÓRICO (2)'!C44,'CÓDIGOS RUCT DE TÍTULOS'!B:B,0),1)</f>
        <v>2501847</v>
      </c>
      <c r="B44" s="24" t="str">
        <f>VLOOKUP(A44,'CÓDIGOS RUCT DE TÍTULOS'!A:B,2,FALSE)</f>
        <v>GRADO EN TURISMO</v>
      </c>
      <c r="C44" s="22" t="s">
        <v>267</v>
      </c>
      <c r="D44" s="20">
        <v>0.33333333333333298</v>
      </c>
      <c r="E44" s="20">
        <v>0.33333333333333298</v>
      </c>
      <c r="F44" s="20">
        <v>7.1428571428571397E-2</v>
      </c>
      <c r="G44" s="20">
        <v>7.1428571428571397E-2</v>
      </c>
      <c r="H44" s="20">
        <v>0.15</v>
      </c>
      <c r="I44" s="20">
        <v>0.15</v>
      </c>
      <c r="J44" s="27">
        <v>0.66666666666666663</v>
      </c>
      <c r="K44" s="27">
        <v>0.6428571428571429</v>
      </c>
      <c r="L44" s="33">
        <v>0.68421052631578949</v>
      </c>
      <c r="M44" s="78"/>
      <c r="N44" s="78"/>
      <c r="O44" s="78"/>
      <c r="P44" s="78">
        <f>VLOOKUP($A44,TODOS!$C:$AB,6,FALSE)</f>
        <v>0</v>
      </c>
      <c r="Q44" s="78">
        <f>VLOOKUP($A44,TODOS!$C:$AB,7,FALSE)</f>
        <v>0</v>
      </c>
      <c r="R44" s="78">
        <f>VLOOKUP($A44,TODOS!$C:$AB,16,FALSE)</f>
        <v>0.8</v>
      </c>
      <c r="S44" s="78">
        <f>VLOOKUP($A44,TODOS!$C:$AB,8,FALSE)</f>
        <v>0.16666666666666699</v>
      </c>
      <c r="T44" s="78">
        <f>VLOOKUP($A44,TODOS!$C:$AB,9,FALSE)</f>
        <v>0.25</v>
      </c>
      <c r="U44" s="78">
        <f>VLOOKUP($A44,TODOS!$C:$AB,21,FALSE)</f>
        <v>0.54545454545454541</v>
      </c>
      <c r="V44" s="78">
        <f>VLOOKUP($A44,TODOS!$C:$AB,10,FALSE)</f>
        <v>9.0909090909090898E-2</v>
      </c>
      <c r="W44" s="78">
        <f>VLOOKUP($A44,TODOS!$C:$AB,11,FALSE)</f>
        <v>0.13636363636363599</v>
      </c>
      <c r="X44" s="78">
        <f>VLOOKUP($A44,TODOS!$C:$AB,26,FALSE)</f>
        <v>0.66666666666666663</v>
      </c>
      <c r="Z44" s="24" t="b">
        <f t="shared" si="1"/>
        <v>0</v>
      </c>
      <c r="AA44" s="24" t="b">
        <f t="shared" si="2"/>
        <v>0</v>
      </c>
      <c r="AB44" s="24" t="b">
        <f t="shared" si="3"/>
        <v>0</v>
      </c>
      <c r="AC44" s="24" t="b">
        <f t="shared" si="4"/>
        <v>0</v>
      </c>
      <c r="AD44" s="24" t="b">
        <f t="shared" si="5"/>
        <v>0</v>
      </c>
      <c r="AE44" s="24" t="b">
        <f t="shared" si="6"/>
        <v>0</v>
      </c>
      <c r="AF44" s="24" t="b">
        <f t="shared" si="7"/>
        <v>0</v>
      </c>
      <c r="AG44" s="24" t="b">
        <f t="shared" si="8"/>
        <v>0</v>
      </c>
      <c r="AH44" s="24" t="b">
        <f t="shared" si="9"/>
        <v>0</v>
      </c>
    </row>
    <row r="45" spans="1:34" s="24" customFormat="1" ht="12.5" x14ac:dyDescent="0.25">
      <c r="A45" s="24" t="str">
        <f>INDEX('CÓDIGOS RUCT DE TÍTULOS'!A:B,MATCH('HISTÓRICO (2)'!C45,'CÓDIGOS RUCT DE TÍTULOS'!B:B,0),1)</f>
        <v>4315566</v>
      </c>
      <c r="B45" s="24" t="str">
        <f>VLOOKUP(A45,'CÓDIGOS RUCT DE TÍTULOS'!A:B,2,FALSE)</f>
        <v>MÁSTER UNIVERSITARIO EN ECONOMÍA, FINANZAS Y COMPUTACIÓN</v>
      </c>
      <c r="C45" s="22" t="s">
        <v>268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7">
        <v>1</v>
      </c>
      <c r="K45" s="27">
        <v>1</v>
      </c>
      <c r="L45" s="33">
        <v>1</v>
      </c>
      <c r="M45" s="78"/>
      <c r="N45" s="78"/>
      <c r="O45" s="78"/>
      <c r="P45" s="78">
        <f>VLOOKUP($A45,TODOS!$C:$AB,6,FALSE)</f>
        <v>0</v>
      </c>
      <c r="Q45" s="78">
        <f>VLOOKUP($A45,TODOS!$C:$AB,7,FALSE)</f>
        <v>0</v>
      </c>
      <c r="R45" s="78">
        <f>VLOOKUP($A45,TODOS!$C:$AB,16,FALSE)</f>
        <v>1</v>
      </c>
      <c r="S45" s="78">
        <f>VLOOKUP($A45,TODOS!$C:$AB,8,FALSE)</f>
        <v>0</v>
      </c>
      <c r="T45" s="78">
        <f>VLOOKUP($A45,TODOS!$C:$AB,9,FALSE)</f>
        <v>0</v>
      </c>
      <c r="U45" s="78">
        <f>VLOOKUP($A45,TODOS!$C:$AB,21,FALSE)</f>
        <v>0.8</v>
      </c>
      <c r="V45" s="78">
        <f>VLOOKUP($A45,TODOS!$C:$AB,10,FALSE)</f>
        <v>0</v>
      </c>
      <c r="W45" s="78">
        <f>VLOOKUP($A45,TODOS!$C:$AB,11,FALSE)</f>
        <v>0</v>
      </c>
      <c r="X45" s="78">
        <f>VLOOKUP($A45,TODOS!$C:$AB,26,FALSE)</f>
        <v>0.88235294117647056</v>
      </c>
      <c r="Z45" s="24" t="b">
        <f t="shared" si="1"/>
        <v>1</v>
      </c>
      <c r="AA45" s="24" t="b">
        <f t="shared" si="2"/>
        <v>1</v>
      </c>
      <c r="AB45" s="24" t="b">
        <f t="shared" si="3"/>
        <v>0</v>
      </c>
      <c r="AC45" s="24" t="b">
        <f t="shared" si="4"/>
        <v>1</v>
      </c>
      <c r="AD45" s="24" t="b">
        <f t="shared" si="5"/>
        <v>1</v>
      </c>
      <c r="AE45" s="24" t="b">
        <f t="shared" si="6"/>
        <v>0</v>
      </c>
      <c r="AF45" s="24" t="b">
        <f t="shared" si="7"/>
        <v>0</v>
      </c>
      <c r="AG45" s="24" t="b">
        <f t="shared" si="8"/>
        <v>0</v>
      </c>
      <c r="AH45" s="24" t="b">
        <f t="shared" si="9"/>
        <v>0</v>
      </c>
    </row>
    <row r="46" spans="1:34" s="24" customFormat="1" ht="12.5" x14ac:dyDescent="0.25">
      <c r="A46" s="24" t="s">
        <v>132</v>
      </c>
      <c r="B46" s="24" t="s">
        <v>269</v>
      </c>
      <c r="C46" s="22" t="s">
        <v>269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7">
        <v>0.5</v>
      </c>
      <c r="K46" s="27">
        <v>0.33333333333333331</v>
      </c>
      <c r="L46" s="33">
        <v>1</v>
      </c>
      <c r="M46" s="78"/>
      <c r="N46" s="78"/>
      <c r="O46" s="78"/>
      <c r="P46" s="78">
        <f>VLOOKUP($A46,TODOS!$C:$AB,6,FALSE)</f>
        <v>0.5</v>
      </c>
      <c r="Q46" s="78">
        <f>VLOOKUP($A46,TODOS!$C:$AB,7,FALSE)</f>
        <v>0.5</v>
      </c>
      <c r="R46" s="78">
        <f>VLOOKUP($A46,TODOS!$C:$AB,16,FALSE)</f>
        <v>0</v>
      </c>
      <c r="S46" s="78">
        <f>VLOOKUP($A46,TODOS!$C:$AB,8,FALSE)</f>
        <v>0.2</v>
      </c>
      <c r="T46" s="78">
        <f>VLOOKUP($A46,TODOS!$C:$AB,9,FALSE)</f>
        <v>0.2</v>
      </c>
      <c r="U46" s="78">
        <f>VLOOKUP($A46,TODOS!$C:$AB,21,FALSE)</f>
        <v>0.5</v>
      </c>
      <c r="V46" s="78">
        <f>VLOOKUP($A46,TODOS!$C:$AB,10,FALSE)</f>
        <v>0.28571428571428598</v>
      </c>
      <c r="W46" s="78">
        <f>VLOOKUP($A46,TODOS!$C:$AB,11,FALSE)</f>
        <v>0.28571428571428598</v>
      </c>
      <c r="X46" s="78">
        <f>VLOOKUP($A46,TODOS!$C:$AB,26,FALSE)</f>
        <v>0.4</v>
      </c>
      <c r="Z46" s="24" t="b">
        <f t="shared" si="1"/>
        <v>0</v>
      </c>
      <c r="AA46" s="24" t="b">
        <f t="shared" si="2"/>
        <v>0</v>
      </c>
      <c r="AB46" s="24" t="b">
        <f t="shared" si="3"/>
        <v>1</v>
      </c>
      <c r="AC46" s="24" t="b">
        <f t="shared" si="4"/>
        <v>0</v>
      </c>
      <c r="AD46" s="24" t="b">
        <f t="shared" si="5"/>
        <v>0</v>
      </c>
      <c r="AE46" s="24" t="b">
        <f t="shared" si="6"/>
        <v>0</v>
      </c>
      <c r="AF46" s="24" t="b">
        <f t="shared" si="7"/>
        <v>0</v>
      </c>
      <c r="AG46" s="24" t="b">
        <f t="shared" si="8"/>
        <v>0</v>
      </c>
      <c r="AH46" s="24" t="b">
        <f t="shared" si="9"/>
        <v>0</v>
      </c>
    </row>
    <row r="47" spans="1:34" s="24" customFormat="1" ht="12.5" x14ac:dyDescent="0.25">
      <c r="A47" s="24" t="str">
        <f>INDEX('CÓDIGOS RUCT DE TÍTULOS'!A:B,MATCH('HISTÓRICO (2)'!C47,'CÓDIGOS RUCT DE TÍTULOS'!B:B,0),1)</f>
        <v>4311168</v>
      </c>
      <c r="B47" s="24" t="str">
        <f>VLOOKUP(A47,'CÓDIGOS RUCT DE TÍTULOS'!A:B,2,FALSE)</f>
        <v>MÁSTER UNIVERSITARIO EN TURISMO: DIRECCIÓN DE EMPRESAS TURÍSTICAS</v>
      </c>
      <c r="C47" s="22" t="s">
        <v>270</v>
      </c>
      <c r="D47" s="20">
        <v>0.25</v>
      </c>
      <c r="E47" s="20">
        <v>0</v>
      </c>
      <c r="F47" s="20">
        <v>0</v>
      </c>
      <c r="G47" s="20">
        <v>0</v>
      </c>
      <c r="H47" s="20">
        <v>4.3478260869565202E-2</v>
      </c>
      <c r="I47" s="20">
        <v>0</v>
      </c>
      <c r="J47" s="27">
        <v>0.25</v>
      </c>
      <c r="K47" s="27">
        <v>0.15789473684210525</v>
      </c>
      <c r="L47" s="33">
        <v>0.8</v>
      </c>
      <c r="M47" s="78"/>
      <c r="N47" s="78"/>
      <c r="O47" s="78"/>
      <c r="P47" s="78">
        <f>VLOOKUP($A47,TODOS!$C:$AB,6,FALSE)</f>
        <v>0.4</v>
      </c>
      <c r="Q47" s="78">
        <f>VLOOKUP($A47,TODOS!$C:$AB,7,FALSE)</f>
        <v>0.2</v>
      </c>
      <c r="R47" s="78">
        <f>VLOOKUP($A47,TODOS!$C:$AB,16,FALSE)</f>
        <v>0.2</v>
      </c>
      <c r="S47" s="78">
        <f>VLOOKUP($A47,TODOS!$C:$AB,8,FALSE)</f>
        <v>0</v>
      </c>
      <c r="T47" s="78">
        <f>VLOOKUP($A47,TODOS!$C:$AB,9,FALSE)</f>
        <v>0</v>
      </c>
      <c r="U47" s="78">
        <f>VLOOKUP($A47,TODOS!$C:$AB,21,FALSE)</f>
        <v>1</v>
      </c>
      <c r="V47" s="78">
        <f>VLOOKUP($A47,TODOS!$C:$AB,10,FALSE)</f>
        <v>0.16666666666666699</v>
      </c>
      <c r="W47" s="78">
        <f>VLOOKUP($A47,TODOS!$C:$AB,11,FALSE)</f>
        <v>8.3333333333333301E-2</v>
      </c>
      <c r="X47" s="78">
        <f>VLOOKUP($A47,TODOS!$C:$AB,26,FALSE)</f>
        <v>0.33333333333333331</v>
      </c>
      <c r="Z47" s="24" t="b">
        <f t="shared" si="1"/>
        <v>0</v>
      </c>
      <c r="AA47" s="24" t="b">
        <f t="shared" si="2"/>
        <v>0</v>
      </c>
      <c r="AB47" s="24" t="b">
        <f t="shared" si="3"/>
        <v>0</v>
      </c>
      <c r="AC47" s="24" t="b">
        <f t="shared" si="4"/>
        <v>1</v>
      </c>
      <c r="AD47" s="24" t="b">
        <f t="shared" si="5"/>
        <v>0</v>
      </c>
      <c r="AE47" s="24" t="b">
        <f t="shared" si="6"/>
        <v>0</v>
      </c>
      <c r="AF47" s="24" t="b">
        <f t="shared" si="7"/>
        <v>0</v>
      </c>
      <c r="AG47" s="24" t="b">
        <f t="shared" si="8"/>
        <v>0</v>
      </c>
      <c r="AH47" s="24" t="b">
        <f t="shared" si="9"/>
        <v>0</v>
      </c>
    </row>
    <row r="48" spans="1:34" s="24" customFormat="1" ht="12.5" x14ac:dyDescent="0.25">
      <c r="C48" s="48" t="s">
        <v>271</v>
      </c>
      <c r="D48" s="50"/>
      <c r="E48" s="50"/>
      <c r="F48" s="50"/>
      <c r="G48" s="50"/>
      <c r="H48" s="50"/>
      <c r="I48" s="50"/>
      <c r="J48" s="51"/>
      <c r="K48" s="51"/>
      <c r="L48" s="58"/>
      <c r="P48" s="24" t="e">
        <f>VLOOKUP($A48,TODOS!$C:$AB,6,FALSE)</f>
        <v>#N/A</v>
      </c>
      <c r="Q48" s="24" t="e">
        <f>VLOOKUP($A48,TODOS!$C:$AB,7,FALSE)</f>
        <v>#N/A</v>
      </c>
      <c r="R48" s="24" t="e">
        <f>VLOOKUP($A48,TODOS!$C:$AB,16,FALSE)</f>
        <v>#N/A</v>
      </c>
      <c r="S48" s="24" t="e">
        <f>VLOOKUP($A48,TODOS!$C:$AB,8,FALSE)</f>
        <v>#N/A</v>
      </c>
      <c r="T48" s="24" t="e">
        <f>VLOOKUP($A48,TODOS!$C:$AB,9,FALSE)</f>
        <v>#N/A</v>
      </c>
      <c r="U48" s="24" t="e">
        <f>VLOOKUP($A48,TODOS!$C:$AB,21,FALSE)</f>
        <v>#N/A</v>
      </c>
      <c r="V48" s="24" t="e">
        <f>VLOOKUP($A48,TODOS!$C:$AB,10,FALSE)</f>
        <v>#N/A</v>
      </c>
      <c r="W48" s="24" t="e">
        <f>VLOOKUP($A48,TODOS!$C:$AB,11,FALSE)</f>
        <v>#N/A</v>
      </c>
      <c r="X48" s="24" t="e">
        <f>VLOOKUP($A48,TODOS!$C:$AB,26,FALSE)</f>
        <v>#N/A</v>
      </c>
      <c r="Z48" s="24" t="e">
        <f t="shared" si="1"/>
        <v>#N/A</v>
      </c>
      <c r="AA48" s="24" t="e">
        <f t="shared" si="2"/>
        <v>#N/A</v>
      </c>
      <c r="AB48" s="24" t="e">
        <f t="shared" si="3"/>
        <v>#N/A</v>
      </c>
      <c r="AC48" s="24" t="e">
        <f t="shared" si="4"/>
        <v>#N/A</v>
      </c>
      <c r="AD48" s="24" t="e">
        <f t="shared" si="5"/>
        <v>#N/A</v>
      </c>
      <c r="AE48" s="24" t="e">
        <f t="shared" si="6"/>
        <v>#N/A</v>
      </c>
      <c r="AF48" s="24" t="e">
        <f t="shared" si="7"/>
        <v>#N/A</v>
      </c>
      <c r="AG48" s="24" t="e">
        <f t="shared" si="8"/>
        <v>#N/A</v>
      </c>
      <c r="AH48" s="24" t="e">
        <f t="shared" si="9"/>
        <v>#N/A</v>
      </c>
    </row>
    <row r="49" spans="1:34" s="24" customFormat="1" ht="12.5" x14ac:dyDescent="0.25">
      <c r="A49" s="24" t="str">
        <f>INDEX('CÓDIGOS RUCT DE TÍTULOS'!A:B,MATCH('HISTÓRICO (2)'!C49,'CÓDIGOS RUCT DE TÍTULOS'!B:B,0),1)</f>
        <v>2501146</v>
      </c>
      <c r="B49" s="24" t="str">
        <f>VLOOKUP(A49,'CÓDIGOS RUCT DE TÍTULOS'!A:B,2,FALSE)</f>
        <v>GRADO EN ENFERMERÍA</v>
      </c>
      <c r="C49" s="22" t="s">
        <v>272</v>
      </c>
      <c r="D49" s="20">
        <v>0</v>
      </c>
      <c r="E49" s="20">
        <v>0</v>
      </c>
      <c r="F49" s="20">
        <v>0</v>
      </c>
      <c r="G49" s="20">
        <v>9.5238095238095195E-3</v>
      </c>
      <c r="H49" s="20">
        <v>0</v>
      </c>
      <c r="I49" s="20">
        <v>7.6923076923076901E-3</v>
      </c>
      <c r="J49" s="27">
        <v>0.92</v>
      </c>
      <c r="K49" s="27">
        <v>0.96190476190476193</v>
      </c>
      <c r="L49" s="33">
        <v>0.96124031007751942</v>
      </c>
      <c r="M49" s="78"/>
      <c r="N49" s="78"/>
      <c r="O49" s="78"/>
      <c r="P49" s="78">
        <f>VLOOKUP($A49,TODOS!$C:$AB,6,FALSE)</f>
        <v>2.7777777777777801E-2</v>
      </c>
      <c r="Q49" s="78">
        <f>VLOOKUP($A49,TODOS!$C:$AB,7,FALSE)</f>
        <v>2.7777777777777801E-2</v>
      </c>
      <c r="R49" s="78">
        <f>VLOOKUP($A49,TODOS!$C:$AB,16,FALSE)</f>
        <v>0.80555555555555558</v>
      </c>
      <c r="S49" s="78">
        <f>VLOOKUP($A49,TODOS!$C:$AB,8,FALSE)</f>
        <v>2.0833333333333301E-2</v>
      </c>
      <c r="T49" s="78">
        <f>VLOOKUP($A49,TODOS!$C:$AB,9,FALSE)</f>
        <v>1.0416666666666701E-2</v>
      </c>
      <c r="U49" s="78">
        <f>VLOOKUP($A49,TODOS!$C:$AB,21,FALSE)</f>
        <v>0.91666666666666663</v>
      </c>
      <c r="V49" s="78">
        <f>VLOOKUP($A49,TODOS!$C:$AB,10,FALSE)</f>
        <v>2.27272727272727E-2</v>
      </c>
      <c r="W49" s="78">
        <f>VLOOKUP($A49,TODOS!$C:$AB,11,FALSE)</f>
        <v>1.5151515151515201E-2</v>
      </c>
      <c r="X49" s="78">
        <f>VLOOKUP($A49,TODOS!$C:$AB,26,FALSE)</f>
        <v>0.88636363636363635</v>
      </c>
      <c r="Z49" s="24" t="b">
        <f t="shared" si="1"/>
        <v>0</v>
      </c>
      <c r="AA49" s="24" t="b">
        <f t="shared" si="2"/>
        <v>0</v>
      </c>
      <c r="AB49" s="24" t="b">
        <f t="shared" si="3"/>
        <v>0</v>
      </c>
      <c r="AC49" s="24" t="b">
        <f t="shared" si="4"/>
        <v>0</v>
      </c>
      <c r="AD49" s="24" t="b">
        <f t="shared" si="5"/>
        <v>0</v>
      </c>
      <c r="AE49" s="24" t="b">
        <f t="shared" si="6"/>
        <v>0</v>
      </c>
      <c r="AF49" s="24" t="b">
        <f t="shared" si="7"/>
        <v>0</v>
      </c>
      <c r="AG49" s="24" t="b">
        <f t="shared" si="8"/>
        <v>0</v>
      </c>
      <c r="AH49" s="24" t="b">
        <f t="shared" si="9"/>
        <v>0</v>
      </c>
    </row>
    <row r="50" spans="1:34" s="24" customFormat="1" ht="12.5" x14ac:dyDescent="0.25">
      <c r="A50" s="24" t="s">
        <v>162</v>
      </c>
      <c r="B50" s="24" t="s">
        <v>345</v>
      </c>
      <c r="C50" s="22" t="s">
        <v>273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7">
        <v>1</v>
      </c>
      <c r="K50" s="27">
        <v>1</v>
      </c>
      <c r="L50" s="33">
        <v>1</v>
      </c>
      <c r="M50" s="78"/>
      <c r="N50" s="78"/>
      <c r="O50" s="78"/>
      <c r="P50" s="78">
        <f>VLOOKUP($A50,TODOS!$C:$AB,6,FALSE)</f>
        <v>0</v>
      </c>
      <c r="Q50" s="78">
        <f>VLOOKUP($A50,TODOS!$C:$AB,7,FALSE)</f>
        <v>0.25</v>
      </c>
      <c r="R50" s="78">
        <f>VLOOKUP($A50,TODOS!$C:$AB,16,FALSE)</f>
        <v>0.75</v>
      </c>
      <c r="S50" s="78">
        <f>VLOOKUP($A50,TODOS!$C:$AB,8,FALSE)</f>
        <v>0</v>
      </c>
      <c r="T50" s="78">
        <f>VLOOKUP($A50,TODOS!$C:$AB,9,FALSE)</f>
        <v>0</v>
      </c>
      <c r="U50" s="78">
        <f>VLOOKUP($A50,TODOS!$C:$AB,21,FALSE)</f>
        <v>1</v>
      </c>
      <c r="V50" s="78">
        <f>VLOOKUP($A50,TODOS!$C:$AB,10,FALSE)</f>
        <v>0</v>
      </c>
      <c r="W50" s="78">
        <f>VLOOKUP($A50,TODOS!$C:$AB,11,FALSE)</f>
        <v>8.3333333333333301E-2</v>
      </c>
      <c r="X50" s="78">
        <f>VLOOKUP($A50,TODOS!$C:$AB,26,FALSE)</f>
        <v>0.91666666666666663</v>
      </c>
      <c r="Z50" s="24" t="b">
        <f t="shared" si="1"/>
        <v>1</v>
      </c>
      <c r="AA50" s="24" t="b">
        <f t="shared" si="2"/>
        <v>0</v>
      </c>
      <c r="AB50" s="24" t="b">
        <f t="shared" si="3"/>
        <v>0</v>
      </c>
      <c r="AC50" s="24" t="b">
        <f t="shared" si="4"/>
        <v>1</v>
      </c>
      <c r="AD50" s="24" t="b">
        <f t="shared" si="5"/>
        <v>1</v>
      </c>
      <c r="AE50" s="24" t="b">
        <f t="shared" si="6"/>
        <v>0</v>
      </c>
      <c r="AF50" s="24" t="b">
        <f t="shared" si="7"/>
        <v>0</v>
      </c>
      <c r="AG50" s="24" t="b">
        <f t="shared" si="8"/>
        <v>0</v>
      </c>
      <c r="AH50" s="24" t="b">
        <f t="shared" si="9"/>
        <v>0</v>
      </c>
    </row>
    <row r="51" spans="1:34" s="24" customFormat="1" ht="12.5" x14ac:dyDescent="0.25">
      <c r="C51" s="48" t="s">
        <v>274</v>
      </c>
      <c r="D51" s="50"/>
      <c r="E51" s="50"/>
      <c r="F51" s="50"/>
      <c r="G51" s="50"/>
      <c r="H51" s="50"/>
      <c r="I51" s="50"/>
      <c r="J51" s="51"/>
      <c r="K51" s="51"/>
      <c r="L51" s="58"/>
      <c r="P51" s="24" t="e">
        <f>VLOOKUP($A51,TODOS!$C:$AB,6,FALSE)</f>
        <v>#N/A</v>
      </c>
      <c r="Q51" s="24" t="e">
        <f>VLOOKUP($A51,TODOS!$C:$AB,7,FALSE)</f>
        <v>#N/A</v>
      </c>
      <c r="R51" s="24" t="e">
        <f>VLOOKUP($A51,TODOS!$C:$AB,16,FALSE)</f>
        <v>#N/A</v>
      </c>
      <c r="S51" s="24" t="e">
        <f>VLOOKUP($A51,TODOS!$C:$AB,8,FALSE)</f>
        <v>#N/A</v>
      </c>
      <c r="T51" s="24" t="e">
        <f>VLOOKUP($A51,TODOS!$C:$AB,9,FALSE)</f>
        <v>#N/A</v>
      </c>
      <c r="U51" s="24" t="e">
        <f>VLOOKUP($A51,TODOS!$C:$AB,21,FALSE)</f>
        <v>#N/A</v>
      </c>
      <c r="V51" s="24" t="e">
        <f>VLOOKUP($A51,TODOS!$C:$AB,10,FALSE)</f>
        <v>#N/A</v>
      </c>
      <c r="W51" s="24" t="e">
        <f>VLOOKUP($A51,TODOS!$C:$AB,11,FALSE)</f>
        <v>#N/A</v>
      </c>
      <c r="X51" s="24" t="e">
        <f>VLOOKUP($A51,TODOS!$C:$AB,26,FALSE)</f>
        <v>#N/A</v>
      </c>
      <c r="Z51" s="24" t="e">
        <f t="shared" si="1"/>
        <v>#N/A</v>
      </c>
      <c r="AA51" s="24" t="e">
        <f t="shared" si="2"/>
        <v>#N/A</v>
      </c>
      <c r="AB51" s="24" t="e">
        <f t="shared" si="3"/>
        <v>#N/A</v>
      </c>
      <c r="AC51" s="24" t="e">
        <f t="shared" si="4"/>
        <v>#N/A</v>
      </c>
      <c r="AD51" s="24" t="e">
        <f t="shared" si="5"/>
        <v>#N/A</v>
      </c>
      <c r="AE51" s="24" t="e">
        <f t="shared" si="6"/>
        <v>#N/A</v>
      </c>
      <c r="AF51" s="24" t="e">
        <f t="shared" si="7"/>
        <v>#N/A</v>
      </c>
      <c r="AG51" s="24" t="e">
        <f t="shared" si="8"/>
        <v>#N/A</v>
      </c>
      <c r="AH51" s="24" t="e">
        <f t="shared" si="9"/>
        <v>#N/A</v>
      </c>
    </row>
    <row r="52" spans="1:34" s="24" customFormat="1" ht="12.5" x14ac:dyDescent="0.25">
      <c r="A52" s="24" t="str">
        <f>INDEX('CÓDIGOS RUCT DE TÍTULOS'!A:B,MATCH('HISTÓRICO (2)'!C52,'CÓDIGOS RUCT DE TÍTULOS'!B:B,0),1)</f>
        <v>2501849</v>
      </c>
      <c r="B52" s="24" t="str">
        <f>VLOOKUP(A52,'CÓDIGOS RUCT DE TÍTULOS'!A:B,2,FALSE)</f>
        <v>GRADO EN INGENIERÍA AGRÍCOLA</v>
      </c>
      <c r="C52" s="22" t="s">
        <v>275</v>
      </c>
      <c r="D52" s="20">
        <v>5.2631578947368397E-2</v>
      </c>
      <c r="E52" s="20">
        <v>0</v>
      </c>
      <c r="F52" s="20">
        <v>0.33333333333333298</v>
      </c>
      <c r="G52" s="20">
        <v>0.22222222222222199</v>
      </c>
      <c r="H52" s="20">
        <v>0.14285714285714299</v>
      </c>
      <c r="I52" s="20">
        <v>7.1428571428571397E-2</v>
      </c>
      <c r="J52" s="27">
        <v>0.94736842105263153</v>
      </c>
      <c r="K52" s="27">
        <v>0.66666666666666663</v>
      </c>
      <c r="L52" s="33">
        <v>0.88888888888888884</v>
      </c>
      <c r="M52" s="78"/>
      <c r="N52" s="78"/>
      <c r="O52" s="78"/>
      <c r="P52" s="78">
        <f>VLOOKUP($A52,TODOS!$C:$AB,6,FALSE)</f>
        <v>0.1</v>
      </c>
      <c r="Q52" s="78">
        <f>VLOOKUP($A52,TODOS!$C:$AB,7,FALSE)</f>
        <v>0</v>
      </c>
      <c r="R52" s="78">
        <f>VLOOKUP($A52,TODOS!$C:$AB,16,FALSE)</f>
        <v>0.9</v>
      </c>
      <c r="S52" s="78">
        <f>VLOOKUP($A52,TODOS!$C:$AB,8,FALSE)</f>
        <v>0</v>
      </c>
      <c r="T52" s="78">
        <f>VLOOKUP($A52,TODOS!$C:$AB,9,FALSE)</f>
        <v>0</v>
      </c>
      <c r="U52" s="78">
        <f>VLOOKUP($A52,TODOS!$C:$AB,21,FALSE)</f>
        <v>0.91666666666666663</v>
      </c>
      <c r="V52" s="78">
        <f>VLOOKUP($A52,TODOS!$C:$AB,10,FALSE)</f>
        <v>4.5454545454545497E-2</v>
      </c>
      <c r="W52" s="78">
        <f>VLOOKUP($A52,TODOS!$C:$AB,11,FALSE)</f>
        <v>0</v>
      </c>
      <c r="X52" s="78">
        <f>VLOOKUP($A52,TODOS!$C:$AB,26,FALSE)</f>
        <v>0.90909090909090906</v>
      </c>
      <c r="Z52" s="24" t="b">
        <f t="shared" si="1"/>
        <v>0</v>
      </c>
      <c r="AA52" s="24" t="b">
        <f t="shared" si="2"/>
        <v>1</v>
      </c>
      <c r="AB52" s="24" t="b">
        <f t="shared" si="3"/>
        <v>0</v>
      </c>
      <c r="AC52" s="24" t="b">
        <f t="shared" si="4"/>
        <v>0</v>
      </c>
      <c r="AD52" s="24" t="b">
        <f t="shared" si="5"/>
        <v>0</v>
      </c>
      <c r="AE52" s="24" t="b">
        <f t="shared" si="6"/>
        <v>0</v>
      </c>
      <c r="AF52" s="24" t="b">
        <f t="shared" si="7"/>
        <v>0</v>
      </c>
      <c r="AG52" s="24" t="b">
        <f t="shared" si="8"/>
        <v>0</v>
      </c>
      <c r="AH52" s="24" t="b">
        <f t="shared" si="9"/>
        <v>0</v>
      </c>
    </row>
    <row r="53" spans="1:34" s="24" customFormat="1" ht="12.5" x14ac:dyDescent="0.25">
      <c r="A53" s="24" t="str">
        <f>INDEX('CÓDIGOS RUCT DE TÍTULOS'!A:B,MATCH('HISTÓRICO (2)'!C53,'CÓDIGOS RUCT DE TÍTULOS'!B:B,0),1)</f>
        <v>2501850</v>
      </c>
      <c r="B53" s="24" t="str">
        <f>VLOOKUP(A53,'CÓDIGOS RUCT DE TÍTULOS'!A:B,2,FALSE)</f>
        <v>GRADO EN INGENIERÍA ELÉCTRICA</v>
      </c>
      <c r="C53" s="22" t="s">
        <v>276</v>
      </c>
      <c r="D53" s="20">
        <v>0.1</v>
      </c>
      <c r="E53" s="20">
        <v>0.1</v>
      </c>
      <c r="F53" s="20">
        <v>0</v>
      </c>
      <c r="G53" s="20">
        <v>0</v>
      </c>
      <c r="H53" s="20">
        <v>9.0909090909090898E-2</v>
      </c>
      <c r="I53" s="20">
        <v>9.0909090909090898E-2</v>
      </c>
      <c r="J53" s="27">
        <v>0.9</v>
      </c>
      <c r="K53" s="27">
        <v>1</v>
      </c>
      <c r="L53" s="33">
        <v>0.90909090909090906</v>
      </c>
      <c r="M53" s="78"/>
      <c r="N53" s="78"/>
      <c r="O53" s="78"/>
      <c r="P53" s="78">
        <f>VLOOKUP($A53,TODOS!$C:$AB,6,FALSE)</f>
        <v>0</v>
      </c>
      <c r="Q53" s="78">
        <f>VLOOKUP($A53,TODOS!$C:$AB,7,FALSE)</f>
        <v>0</v>
      </c>
      <c r="R53" s="78">
        <f>VLOOKUP($A53,TODOS!$C:$AB,16,FALSE)</f>
        <v>0.90909090909090906</v>
      </c>
      <c r="S53" s="78">
        <f>VLOOKUP($A53,TODOS!$C:$AB,8,FALSE)</f>
        <v>0</v>
      </c>
      <c r="T53" s="78">
        <f>VLOOKUP($A53,TODOS!$C:$AB,9,FALSE)</f>
        <v>0</v>
      </c>
      <c r="U53" s="78">
        <f>VLOOKUP($A53,TODOS!$C:$AB,21,FALSE)</f>
        <v>1</v>
      </c>
      <c r="V53" s="78">
        <f>VLOOKUP($A53,TODOS!$C:$AB,10,FALSE)</f>
        <v>0</v>
      </c>
      <c r="W53" s="78">
        <f>VLOOKUP($A53,TODOS!$C:$AB,11,FALSE)</f>
        <v>0</v>
      </c>
      <c r="X53" s="78">
        <f>VLOOKUP($A53,TODOS!$C:$AB,26,FALSE)</f>
        <v>0.9285714285714286</v>
      </c>
      <c r="Z53" s="24" t="b">
        <f t="shared" si="1"/>
        <v>0</v>
      </c>
      <c r="AA53" s="24" t="b">
        <f t="shared" si="2"/>
        <v>0</v>
      </c>
      <c r="AB53" s="24" t="b">
        <f t="shared" si="3"/>
        <v>0</v>
      </c>
      <c r="AC53" s="24" t="b">
        <f t="shared" si="4"/>
        <v>1</v>
      </c>
      <c r="AD53" s="24" t="b">
        <f t="shared" si="5"/>
        <v>0</v>
      </c>
      <c r="AE53" s="24" t="b">
        <f t="shared" si="6"/>
        <v>0</v>
      </c>
      <c r="AF53" s="24" t="b">
        <f t="shared" si="7"/>
        <v>0</v>
      </c>
      <c r="AG53" s="24" t="b">
        <f t="shared" si="8"/>
        <v>0</v>
      </c>
      <c r="AH53" s="24" t="b">
        <f t="shared" si="9"/>
        <v>0</v>
      </c>
    </row>
    <row r="54" spans="1:34" s="24" customFormat="1" ht="12.5" x14ac:dyDescent="0.25">
      <c r="A54" s="24" t="str">
        <f>INDEX('CÓDIGOS RUCT DE TÍTULOS'!A:B,MATCH('HISTÓRICO (2)'!C54,'CÓDIGOS RUCT DE TÍTULOS'!B:B,0),1)</f>
        <v>2501851</v>
      </c>
      <c r="B54" s="24" t="str">
        <f>VLOOKUP(A54,'CÓDIGOS RUCT DE TÍTULOS'!A:B,2,FALSE)</f>
        <v>GRADO EN INGENIERÍA ELECTRÓNICA INDUSTRIAL</v>
      </c>
      <c r="C54" s="22" t="s">
        <v>277</v>
      </c>
      <c r="D54" s="20">
        <v>7.69230769230769E-2</v>
      </c>
      <c r="E54" s="20">
        <v>7.69230769230769E-2</v>
      </c>
      <c r="F54" s="20">
        <v>0</v>
      </c>
      <c r="G54" s="20">
        <v>0</v>
      </c>
      <c r="H54" s="20">
        <v>6.6666666666666693E-2</v>
      </c>
      <c r="I54" s="20">
        <v>6.6666666666666693E-2</v>
      </c>
      <c r="J54" s="27">
        <v>0.84615384615384615</v>
      </c>
      <c r="K54" s="27">
        <v>0.5</v>
      </c>
      <c r="L54" s="33">
        <v>0.8</v>
      </c>
      <c r="M54" s="78"/>
      <c r="N54" s="78"/>
      <c r="O54" s="78"/>
      <c r="P54" s="78">
        <f>VLOOKUP($A54,TODOS!$C:$AB,6,FALSE)</f>
        <v>0</v>
      </c>
      <c r="Q54" s="78">
        <f>VLOOKUP($A54,TODOS!$C:$AB,7,FALSE)</f>
        <v>0</v>
      </c>
      <c r="R54" s="78">
        <f>VLOOKUP($A54,TODOS!$C:$AB,16,FALSE)</f>
        <v>0.7857142857142857</v>
      </c>
      <c r="S54" s="78">
        <f>VLOOKUP($A54,TODOS!$C:$AB,8,FALSE)</f>
        <v>0</v>
      </c>
      <c r="T54" s="78">
        <f>VLOOKUP($A54,TODOS!$C:$AB,9,FALSE)</f>
        <v>0</v>
      </c>
      <c r="U54" s="78">
        <f>VLOOKUP($A54,TODOS!$C:$AB,21,FALSE)</f>
        <v>0.5</v>
      </c>
      <c r="V54" s="78">
        <f>VLOOKUP($A54,TODOS!$C:$AB,10,FALSE)</f>
        <v>0</v>
      </c>
      <c r="W54" s="78">
        <f>VLOOKUP($A54,TODOS!$C:$AB,11,FALSE)</f>
        <v>0</v>
      </c>
      <c r="X54" s="78">
        <f>VLOOKUP($A54,TODOS!$C:$AB,26,FALSE)</f>
        <v>0.75</v>
      </c>
      <c r="Z54" s="24" t="b">
        <f t="shared" si="1"/>
        <v>0</v>
      </c>
      <c r="AA54" s="24" t="b">
        <f t="shared" si="2"/>
        <v>0</v>
      </c>
      <c r="AB54" s="24" t="b">
        <f t="shared" si="3"/>
        <v>0</v>
      </c>
      <c r="AC54" s="24" t="b">
        <f t="shared" si="4"/>
        <v>1</v>
      </c>
      <c r="AD54" s="24" t="b">
        <f t="shared" si="5"/>
        <v>0</v>
      </c>
      <c r="AE54" s="24" t="b">
        <f t="shared" si="6"/>
        <v>0</v>
      </c>
      <c r="AF54" s="24" t="b">
        <f t="shared" si="7"/>
        <v>0</v>
      </c>
      <c r="AG54" s="24" t="b">
        <f t="shared" si="8"/>
        <v>0</v>
      </c>
      <c r="AH54" s="24" t="b">
        <f t="shared" si="9"/>
        <v>0</v>
      </c>
    </row>
    <row r="55" spans="1:34" s="24" customFormat="1" ht="12.5" x14ac:dyDescent="0.25">
      <c r="A55" s="24" t="str">
        <f>INDEX('CÓDIGOS RUCT DE TÍTULOS'!A:B,MATCH('HISTÓRICO (2)'!C55,'CÓDIGOS RUCT DE TÍTULOS'!B:B,0),1)</f>
        <v>2501848</v>
      </c>
      <c r="B55" s="24" t="str">
        <f>VLOOKUP(A55,'CÓDIGOS RUCT DE TÍTULOS'!A:B,2,FALSE)</f>
        <v>GRADO EN INGENIERÍA EN EXPLOTACIÓN DE MINAS Y RECURSOS ENERGÉTICOS</v>
      </c>
      <c r="C55" s="22" t="s">
        <v>278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7">
        <v>1</v>
      </c>
      <c r="K55" s="27">
        <v>1</v>
      </c>
      <c r="L55" s="33">
        <v>1</v>
      </c>
      <c r="M55" s="78"/>
      <c r="N55" s="78"/>
      <c r="O55" s="78"/>
      <c r="P55" s="78">
        <f>VLOOKUP($A55,TODOS!$C:$AB,6,FALSE)</f>
        <v>0</v>
      </c>
      <c r="Q55" s="78">
        <f>VLOOKUP($A55,TODOS!$C:$AB,7,FALSE)</f>
        <v>0</v>
      </c>
      <c r="R55" s="78">
        <f>VLOOKUP($A55,TODOS!$C:$AB,16,FALSE)</f>
        <v>1</v>
      </c>
      <c r="S55" s="78">
        <f>VLOOKUP($A55,TODOS!$C:$AB,8,FALSE)</f>
        <v>0</v>
      </c>
      <c r="T55" s="78">
        <f>VLOOKUP($A55,TODOS!$C:$AB,9,FALSE)</f>
        <v>0</v>
      </c>
      <c r="U55" s="78">
        <f>VLOOKUP($A55,TODOS!$C:$AB,21,FALSE)</f>
        <v>1</v>
      </c>
      <c r="V55" s="78">
        <f>VLOOKUP($A55,TODOS!$C:$AB,10,FALSE)</f>
        <v>0</v>
      </c>
      <c r="W55" s="78">
        <f>VLOOKUP($A55,TODOS!$C:$AB,11,FALSE)</f>
        <v>0</v>
      </c>
      <c r="X55" s="78">
        <f>VLOOKUP($A55,TODOS!$C:$AB,26,FALSE)</f>
        <v>1</v>
      </c>
      <c r="Z55" s="24" t="b">
        <f t="shared" si="1"/>
        <v>1</v>
      </c>
      <c r="AA55" s="24" t="b">
        <f t="shared" si="2"/>
        <v>1</v>
      </c>
      <c r="AB55" s="24" t="b">
        <f t="shared" si="3"/>
        <v>0</v>
      </c>
      <c r="AC55" s="24" t="b">
        <f t="shared" si="4"/>
        <v>1</v>
      </c>
      <c r="AD55" s="24" t="b">
        <f t="shared" si="5"/>
        <v>1</v>
      </c>
      <c r="AE55" s="24" t="b">
        <f t="shared" si="6"/>
        <v>0</v>
      </c>
      <c r="AF55" s="24" t="b">
        <f t="shared" si="7"/>
        <v>0</v>
      </c>
      <c r="AG55" s="24" t="b">
        <f t="shared" si="8"/>
        <v>0</v>
      </c>
      <c r="AH55" s="24" t="b">
        <f t="shared" si="9"/>
        <v>1</v>
      </c>
    </row>
    <row r="56" spans="1:34" s="24" customFormat="1" ht="12.5" x14ac:dyDescent="0.25">
      <c r="A56" s="24" t="str">
        <f>INDEX('CÓDIGOS RUCT DE TÍTULOS'!A:B,MATCH('HISTÓRICO (2)'!C56,'CÓDIGOS RUCT DE TÍTULOS'!B:B,0),1)</f>
        <v>2502578</v>
      </c>
      <c r="B56" s="24" t="str">
        <f>VLOOKUP(A56,'CÓDIGOS RUCT DE TÍTULOS'!A:B,2,FALSE)</f>
        <v>GRADO EN INGENIERÍA ENERGÉTICA</v>
      </c>
      <c r="C56" s="22" t="s">
        <v>279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7">
        <v>0.77777777777777779</v>
      </c>
      <c r="K56" s="27">
        <v>0.75</v>
      </c>
      <c r="L56" s="33">
        <v>0.76923076923076927</v>
      </c>
      <c r="M56" s="78"/>
      <c r="N56" s="78"/>
      <c r="O56" s="78"/>
      <c r="P56" s="78">
        <f>VLOOKUP($A56,TODOS!$C:$AB,6,FALSE)</f>
        <v>0.14285714285714299</v>
      </c>
      <c r="Q56" s="78">
        <f>VLOOKUP($A56,TODOS!$C:$AB,7,FALSE)</f>
        <v>0</v>
      </c>
      <c r="R56" s="78">
        <f>VLOOKUP($A56,TODOS!$C:$AB,16,FALSE)</f>
        <v>1</v>
      </c>
      <c r="S56" s="78">
        <f>VLOOKUP($A56,TODOS!$C:$AB,8,FALSE)</f>
        <v>0</v>
      </c>
      <c r="T56" s="78">
        <f>VLOOKUP($A56,TODOS!$C:$AB,9,FALSE)</f>
        <v>0</v>
      </c>
      <c r="U56" s="78">
        <f>VLOOKUP($A56,TODOS!$C:$AB,21,FALSE)</f>
        <v>1</v>
      </c>
      <c r="V56" s="78">
        <f>VLOOKUP($A56,TODOS!$C:$AB,10,FALSE)</f>
        <v>9.0909090909090898E-2</v>
      </c>
      <c r="W56" s="78">
        <f>VLOOKUP($A56,TODOS!$C:$AB,11,FALSE)</f>
        <v>0</v>
      </c>
      <c r="X56" s="78">
        <f>VLOOKUP($A56,TODOS!$C:$AB,26,FALSE)</f>
        <v>1</v>
      </c>
      <c r="Z56" s="24" t="b">
        <f t="shared" si="1"/>
        <v>0</v>
      </c>
      <c r="AA56" s="24" t="b">
        <f t="shared" si="2"/>
        <v>1</v>
      </c>
      <c r="AB56" s="24" t="b">
        <f t="shared" si="3"/>
        <v>0</v>
      </c>
      <c r="AC56" s="24" t="b">
        <f t="shared" si="4"/>
        <v>1</v>
      </c>
      <c r="AD56" s="24" t="b">
        <f t="shared" si="5"/>
        <v>1</v>
      </c>
      <c r="AE56" s="24" t="b">
        <f t="shared" si="6"/>
        <v>0</v>
      </c>
      <c r="AF56" s="24" t="b">
        <f t="shared" si="7"/>
        <v>0</v>
      </c>
      <c r="AG56" s="24" t="b">
        <f t="shared" si="8"/>
        <v>0</v>
      </c>
      <c r="AH56" s="24" t="b">
        <f t="shared" si="9"/>
        <v>0</v>
      </c>
    </row>
    <row r="57" spans="1:34" s="24" customFormat="1" ht="12.5" x14ac:dyDescent="0.25">
      <c r="A57" s="24" t="str">
        <f>INDEX('CÓDIGOS RUCT DE TÍTULOS'!A:B,MATCH('HISTÓRICO (2)'!C57,'CÓDIGOS RUCT DE TÍTULOS'!B:B,0),1)</f>
        <v>2501852</v>
      </c>
      <c r="B57" s="24" t="str">
        <f>VLOOKUP(A57,'CÓDIGOS RUCT DE TÍTULOS'!A:B,2,FALSE)</f>
        <v>GRADO EN INGENIERÍA FORESTAL Y DEL MEDIO NATURAL</v>
      </c>
      <c r="C57" s="22" t="s">
        <v>280</v>
      </c>
      <c r="D57" s="20">
        <v>0</v>
      </c>
      <c r="E57" s="20">
        <v>0</v>
      </c>
      <c r="F57" s="20">
        <v>0.22222222222222199</v>
      </c>
      <c r="G57" s="20">
        <v>0.11111111111111099</v>
      </c>
      <c r="H57" s="20">
        <v>8.3333333333333301E-2</v>
      </c>
      <c r="I57" s="20">
        <v>4.1666666666666699E-2</v>
      </c>
      <c r="J57" s="27">
        <v>0.8666666666666667</v>
      </c>
      <c r="K57" s="27">
        <v>0.77777777777777779</v>
      </c>
      <c r="L57" s="33">
        <v>0.83333333333333337</v>
      </c>
      <c r="M57" s="78"/>
      <c r="N57" s="78"/>
      <c r="O57" s="78"/>
      <c r="P57" s="78">
        <f>VLOOKUP($A57,TODOS!$C:$AB,6,FALSE)</f>
        <v>5.8823529411764698E-2</v>
      </c>
      <c r="Q57" s="78">
        <f>VLOOKUP($A57,TODOS!$C:$AB,7,FALSE)</f>
        <v>5.8823529411764698E-2</v>
      </c>
      <c r="R57" s="78">
        <f>VLOOKUP($A57,TODOS!$C:$AB,16,FALSE)</f>
        <v>0.88235294117647056</v>
      </c>
      <c r="S57" s="78">
        <f>VLOOKUP($A57,TODOS!$C:$AB,8,FALSE)</f>
        <v>0.33333333333333298</v>
      </c>
      <c r="T57" s="78">
        <f>VLOOKUP($A57,TODOS!$C:$AB,9,FALSE)</f>
        <v>0.33333333333333298</v>
      </c>
      <c r="U57" s="78">
        <f>VLOOKUP($A57,TODOS!$C:$AB,21,FALSE)</f>
        <v>0.66666666666666663</v>
      </c>
      <c r="V57" s="78">
        <f>VLOOKUP($A57,TODOS!$C:$AB,10,FALSE)</f>
        <v>0.15384615384615399</v>
      </c>
      <c r="W57" s="78">
        <f>VLOOKUP($A57,TODOS!$C:$AB,11,FALSE)</f>
        <v>0.15384615384615399</v>
      </c>
      <c r="X57" s="78">
        <f>VLOOKUP($A57,TODOS!$C:$AB,26,FALSE)</f>
        <v>0.80769230769230771</v>
      </c>
      <c r="Z57" s="24" t="b">
        <f t="shared" si="1"/>
        <v>0</v>
      </c>
      <c r="AA57" s="24" t="b">
        <f t="shared" si="2"/>
        <v>0</v>
      </c>
      <c r="AB57" s="24" t="b">
        <f t="shared" si="3"/>
        <v>0</v>
      </c>
      <c r="AC57" s="24" t="b">
        <f t="shared" si="4"/>
        <v>0</v>
      </c>
      <c r="AD57" s="24" t="b">
        <f t="shared" si="5"/>
        <v>0</v>
      </c>
      <c r="AE57" s="24" t="b">
        <f t="shared" si="6"/>
        <v>0</v>
      </c>
      <c r="AF57" s="24" t="b">
        <f t="shared" si="7"/>
        <v>0</v>
      </c>
      <c r="AG57" s="24" t="b">
        <f t="shared" si="8"/>
        <v>0</v>
      </c>
      <c r="AH57" s="24" t="b">
        <f t="shared" si="9"/>
        <v>0</v>
      </c>
    </row>
    <row r="58" spans="1:34" s="24" customFormat="1" ht="12.5" x14ac:dyDescent="0.25">
      <c r="A58" s="24" t="str">
        <f>INDEX('CÓDIGOS RUCT DE TÍTULOS'!A:B,MATCH('HISTÓRICO (2)'!C58,'CÓDIGOS RUCT DE TÍTULOS'!B:B,0),1)</f>
        <v>2501853</v>
      </c>
      <c r="B58" s="24" t="str">
        <f>VLOOKUP(A58,'CÓDIGOS RUCT DE TÍTULOS'!A:B,2,FALSE)</f>
        <v>GRADO EN INGENIERÍA INFORMÁTICA</v>
      </c>
      <c r="C58" s="22" t="s">
        <v>281</v>
      </c>
      <c r="D58" s="20">
        <v>5.2631578947368397E-2</v>
      </c>
      <c r="E58" s="20">
        <v>0</v>
      </c>
      <c r="F58" s="20">
        <v>0</v>
      </c>
      <c r="G58" s="20">
        <v>0</v>
      </c>
      <c r="H58" s="20">
        <v>4.7619047619047603E-2</v>
      </c>
      <c r="I58" s="20">
        <v>0</v>
      </c>
      <c r="J58" s="27">
        <v>0.89473684210526316</v>
      </c>
      <c r="K58" s="27">
        <v>0.5</v>
      </c>
      <c r="L58" s="33">
        <v>0.8571428571428571</v>
      </c>
      <c r="M58" s="78"/>
      <c r="N58" s="78"/>
      <c r="O58" s="78"/>
      <c r="P58" s="78">
        <f>VLOOKUP($A58,TODOS!$C:$AB,6,FALSE)</f>
        <v>0</v>
      </c>
      <c r="Q58" s="78">
        <f>VLOOKUP($A58,TODOS!$C:$AB,7,FALSE)</f>
        <v>0</v>
      </c>
      <c r="R58" s="78">
        <f>VLOOKUP($A58,TODOS!$C:$AB,16,FALSE)</f>
        <v>0.90476190476190477</v>
      </c>
      <c r="S58" s="78">
        <f>VLOOKUP($A58,TODOS!$C:$AB,8,FALSE)</f>
        <v>0</v>
      </c>
      <c r="T58" s="78">
        <f>VLOOKUP($A58,TODOS!$C:$AB,9,FALSE)</f>
        <v>0</v>
      </c>
      <c r="U58" s="78">
        <f>VLOOKUP($A58,TODOS!$C:$AB,21,FALSE)</f>
        <v>1</v>
      </c>
      <c r="V58" s="78">
        <f>VLOOKUP($A58,TODOS!$C:$AB,10,FALSE)</f>
        <v>0</v>
      </c>
      <c r="W58" s="78">
        <f>VLOOKUP($A58,TODOS!$C:$AB,11,FALSE)</f>
        <v>0</v>
      </c>
      <c r="X58" s="78">
        <f>VLOOKUP($A58,TODOS!$C:$AB,26,FALSE)</f>
        <v>0.91304347826086951</v>
      </c>
      <c r="Z58" s="24" t="b">
        <f t="shared" si="1"/>
        <v>0</v>
      </c>
      <c r="AA58" s="24" t="b">
        <f t="shared" si="2"/>
        <v>1</v>
      </c>
      <c r="AB58" s="24" t="b">
        <f t="shared" si="3"/>
        <v>0</v>
      </c>
      <c r="AC58" s="24" t="b">
        <f t="shared" si="4"/>
        <v>1</v>
      </c>
      <c r="AD58" s="24" t="b">
        <f t="shared" si="5"/>
        <v>0</v>
      </c>
      <c r="AE58" s="24" t="b">
        <f t="shared" si="6"/>
        <v>0</v>
      </c>
      <c r="AF58" s="24" t="b">
        <f t="shared" si="7"/>
        <v>0</v>
      </c>
      <c r="AG58" s="24" t="b">
        <f t="shared" si="8"/>
        <v>0</v>
      </c>
      <c r="AH58" s="24" t="b">
        <f t="shared" si="9"/>
        <v>0</v>
      </c>
    </row>
    <row r="59" spans="1:34" s="24" customFormat="1" ht="12.5" x14ac:dyDescent="0.25">
      <c r="A59" s="24" t="str">
        <f>INDEX('CÓDIGOS RUCT DE TÍTULOS'!A:B,MATCH('HISTÓRICO (2)'!C59,'CÓDIGOS RUCT DE TÍTULOS'!B:B,0),1)</f>
        <v>2501854</v>
      </c>
      <c r="B59" s="24" t="str">
        <f>VLOOKUP(A59,'CÓDIGOS RUCT DE TÍTULOS'!A:B,2,FALSE)</f>
        <v>GRADO EN INGENIERÍA MECÁNICA</v>
      </c>
      <c r="C59" s="22" t="s">
        <v>282</v>
      </c>
      <c r="D59" s="20">
        <v>0.11363636363636399</v>
      </c>
      <c r="E59" s="20">
        <v>4.5454545454545497E-2</v>
      </c>
      <c r="F59" s="20">
        <v>0</v>
      </c>
      <c r="G59" s="20">
        <v>0</v>
      </c>
      <c r="H59" s="20">
        <v>0.108695652173913</v>
      </c>
      <c r="I59" s="20">
        <v>4.3478260869565202E-2</v>
      </c>
      <c r="J59" s="27">
        <v>0.77272727272727271</v>
      </c>
      <c r="K59" s="27">
        <v>1</v>
      </c>
      <c r="L59" s="33">
        <v>0.8</v>
      </c>
      <c r="M59" s="78"/>
      <c r="N59" s="78"/>
      <c r="O59" s="78"/>
      <c r="P59" s="78">
        <f>VLOOKUP($A59,TODOS!$C:$AB,6,FALSE)</f>
        <v>0</v>
      </c>
      <c r="Q59" s="78">
        <f>VLOOKUP($A59,TODOS!$C:$AB,7,FALSE)</f>
        <v>2.8571428571428598E-2</v>
      </c>
      <c r="R59" s="78">
        <f>VLOOKUP($A59,TODOS!$C:$AB,16,FALSE)</f>
        <v>0.91428571428571426</v>
      </c>
      <c r="S59" s="78">
        <f>VLOOKUP($A59,TODOS!$C:$AB,8,FALSE)</f>
        <v>0</v>
      </c>
      <c r="T59" s="78">
        <f>VLOOKUP($A59,TODOS!$C:$AB,9,FALSE)</f>
        <v>0</v>
      </c>
      <c r="U59" s="78">
        <f>VLOOKUP($A59,TODOS!$C:$AB,21,FALSE)</f>
        <v>0.8</v>
      </c>
      <c r="V59" s="78">
        <f>VLOOKUP($A59,TODOS!$C:$AB,10,FALSE)</f>
        <v>0</v>
      </c>
      <c r="W59" s="78">
        <f>VLOOKUP($A59,TODOS!$C:$AB,11,FALSE)</f>
        <v>2.5000000000000001E-2</v>
      </c>
      <c r="X59" s="78">
        <f>VLOOKUP($A59,TODOS!$C:$AB,26,FALSE)</f>
        <v>0.9</v>
      </c>
      <c r="Z59" s="24" t="b">
        <f t="shared" si="1"/>
        <v>0</v>
      </c>
      <c r="AA59" s="24" t="b">
        <f t="shared" si="2"/>
        <v>0</v>
      </c>
      <c r="AB59" s="24" t="b">
        <f t="shared" si="3"/>
        <v>0</v>
      </c>
      <c r="AC59" s="24" t="b">
        <f t="shared" si="4"/>
        <v>1</v>
      </c>
      <c r="AD59" s="24" t="b">
        <f t="shared" si="5"/>
        <v>0</v>
      </c>
      <c r="AE59" s="24" t="b">
        <f t="shared" si="6"/>
        <v>0</v>
      </c>
      <c r="AF59" s="24" t="b">
        <f t="shared" si="7"/>
        <v>0</v>
      </c>
      <c r="AG59" s="24" t="b">
        <f t="shared" si="8"/>
        <v>0</v>
      </c>
      <c r="AH59" s="24" t="b">
        <f t="shared" si="9"/>
        <v>0</v>
      </c>
    </row>
    <row r="60" spans="1:34" s="24" customFormat="1" ht="12.5" x14ac:dyDescent="0.25">
      <c r="A60" s="24" t="str">
        <f>INDEX('CÓDIGOS RUCT DE TÍTULOS'!A:B,MATCH('HISTÓRICO (2)'!C60,'CÓDIGOS RUCT DE TÍTULOS'!B:B,0),1)</f>
        <v>2501855</v>
      </c>
      <c r="B60" s="24" t="str">
        <f>VLOOKUP(A60,'CÓDIGOS RUCT DE TÍTULOS'!A:B,2,FALSE)</f>
        <v>GRADO EN INGENIERÍA QUÍMICA INDUSTRIAL</v>
      </c>
      <c r="C60" s="22" t="s">
        <v>283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7">
        <v>1</v>
      </c>
      <c r="K60" s="27">
        <v>0.7</v>
      </c>
      <c r="L60" s="33">
        <v>0.8</v>
      </c>
      <c r="M60" s="78"/>
      <c r="N60" s="78"/>
      <c r="O60" s="78"/>
      <c r="P60" s="78">
        <f>VLOOKUP($A60,TODOS!$C:$AB,6,FALSE)</f>
        <v>0</v>
      </c>
      <c r="Q60" s="78">
        <f>VLOOKUP($A60,TODOS!$C:$AB,7,FALSE)</f>
        <v>0</v>
      </c>
      <c r="R60" s="78">
        <f>VLOOKUP($A60,TODOS!$C:$AB,16,FALSE)</f>
        <v>0.83333333333333337</v>
      </c>
      <c r="S60" s="78">
        <f>VLOOKUP($A60,TODOS!$C:$AB,8,FALSE)</f>
        <v>0</v>
      </c>
      <c r="T60" s="78">
        <f>VLOOKUP($A60,TODOS!$C:$AB,9,FALSE)</f>
        <v>0</v>
      </c>
      <c r="U60" s="78">
        <f>VLOOKUP($A60,TODOS!$C:$AB,21,FALSE)</f>
        <v>1</v>
      </c>
      <c r="V60" s="78">
        <f>VLOOKUP($A60,TODOS!$C:$AB,10,FALSE)</f>
        <v>0</v>
      </c>
      <c r="W60" s="78">
        <f>VLOOKUP($A60,TODOS!$C:$AB,11,FALSE)</f>
        <v>0</v>
      </c>
      <c r="X60" s="78">
        <f>VLOOKUP($A60,TODOS!$C:$AB,26,FALSE)</f>
        <v>0.88888888888888884</v>
      </c>
      <c r="Z60" s="24" t="b">
        <f t="shared" si="1"/>
        <v>1</v>
      </c>
      <c r="AA60" s="24" t="b">
        <f t="shared" si="2"/>
        <v>1</v>
      </c>
      <c r="AB60" s="24" t="b">
        <f t="shared" si="3"/>
        <v>0</v>
      </c>
      <c r="AC60" s="24" t="b">
        <f t="shared" si="4"/>
        <v>1</v>
      </c>
      <c r="AD60" s="24" t="b">
        <f t="shared" si="5"/>
        <v>1</v>
      </c>
      <c r="AE60" s="24" t="b">
        <f t="shared" si="6"/>
        <v>0</v>
      </c>
      <c r="AF60" s="24" t="b">
        <f t="shared" si="7"/>
        <v>0</v>
      </c>
      <c r="AG60" s="24" t="b">
        <f t="shared" si="8"/>
        <v>0</v>
      </c>
      <c r="AH60" s="24" t="b">
        <f t="shared" si="9"/>
        <v>0</v>
      </c>
    </row>
    <row r="61" spans="1:34" s="24" customFormat="1" ht="12.5" x14ac:dyDescent="0.25">
      <c r="A61" s="24" t="s">
        <v>206</v>
      </c>
      <c r="B61" s="24" t="s">
        <v>346</v>
      </c>
      <c r="C61" s="57" t="s">
        <v>284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7">
        <v>1</v>
      </c>
      <c r="K61" s="27">
        <v>0</v>
      </c>
      <c r="L61" s="33">
        <v>1</v>
      </c>
      <c r="M61" s="78"/>
      <c r="N61" s="78"/>
      <c r="O61" s="78"/>
      <c r="P61" s="78">
        <f>VLOOKUP($A61,TODOS!$C:$AB,6,FALSE)</f>
        <v>0</v>
      </c>
      <c r="Q61" s="78">
        <f>VLOOKUP($A61,TODOS!$C:$AB,7,FALSE)</f>
        <v>0</v>
      </c>
      <c r="R61" s="78">
        <f>VLOOKUP($A61,TODOS!$C:$AB,16,FALSE)</f>
        <v>1</v>
      </c>
      <c r="S61" s="78">
        <f>VLOOKUP($A61,TODOS!$C:$AB,8,FALSE)</f>
        <v>0</v>
      </c>
      <c r="T61" s="78">
        <f>VLOOKUP($A61,TODOS!$C:$AB,9,FALSE)</f>
        <v>0</v>
      </c>
      <c r="U61" s="78">
        <f>VLOOKUP($A61,TODOS!$C:$AB,21,FALSE)</f>
        <v>0</v>
      </c>
      <c r="V61" s="78">
        <f>VLOOKUP($A61,TODOS!$C:$AB,10,FALSE)</f>
        <v>0</v>
      </c>
      <c r="W61" s="78">
        <f>VLOOKUP($A61,TODOS!$C:$AB,11,FALSE)</f>
        <v>0</v>
      </c>
      <c r="X61" s="78">
        <f>VLOOKUP($A61,TODOS!$C:$AB,26,FALSE)</f>
        <v>1</v>
      </c>
      <c r="Z61" s="24" t="b">
        <f t="shared" si="1"/>
        <v>1</v>
      </c>
      <c r="AA61" s="24" t="b">
        <f t="shared" si="2"/>
        <v>1</v>
      </c>
      <c r="AB61" s="24" t="b">
        <f t="shared" si="3"/>
        <v>0</v>
      </c>
      <c r="AC61" s="24" t="b">
        <f t="shared" si="4"/>
        <v>1</v>
      </c>
      <c r="AD61" s="24" t="b">
        <f t="shared" si="5"/>
        <v>1</v>
      </c>
      <c r="AE61" s="24" t="b">
        <f t="shared" si="6"/>
        <v>1</v>
      </c>
      <c r="AF61" s="24" t="b">
        <f t="shared" si="7"/>
        <v>0</v>
      </c>
      <c r="AG61" s="24" t="b">
        <f t="shared" si="8"/>
        <v>1</v>
      </c>
      <c r="AH61" s="24" t="b">
        <f t="shared" si="9"/>
        <v>1</v>
      </c>
    </row>
    <row r="62" spans="1:34" s="24" customFormat="1" ht="12.5" x14ac:dyDescent="0.25">
      <c r="A62" s="24" t="str">
        <f>INDEX('CÓDIGOS RUCT DE TÍTULOS'!A:B,MATCH('HISTÓRICO (2)'!C62,'CÓDIGOS RUCT DE TÍTULOS'!B:B,0),1)</f>
        <v>4315044</v>
      </c>
      <c r="B62" s="24" t="str">
        <f>VLOOKUP(A62,'CÓDIGOS RUCT DE TÍTULOS'!A:B,2,FALSE)</f>
        <v>MÁSTER UNIVERSITARIO EN INGENIERÍA DE MONTES</v>
      </c>
      <c r="C62" s="22" t="s">
        <v>285</v>
      </c>
      <c r="D62" s="20">
        <v>0</v>
      </c>
      <c r="E62" s="20">
        <v>0.25</v>
      </c>
      <c r="F62" s="20">
        <v>0</v>
      </c>
      <c r="G62" s="20">
        <v>0</v>
      </c>
      <c r="H62" s="20">
        <v>0</v>
      </c>
      <c r="I62" s="20">
        <v>0.2</v>
      </c>
      <c r="J62" s="27">
        <v>0.75</v>
      </c>
      <c r="K62" s="27">
        <v>1</v>
      </c>
      <c r="L62" s="33">
        <v>0.8</v>
      </c>
      <c r="M62" s="78"/>
      <c r="N62" s="78"/>
      <c r="O62" s="78"/>
      <c r="P62" s="78">
        <f>VLOOKUP($A62,TODOS!$C:$AB,6,FALSE)</f>
        <v>0</v>
      </c>
      <c r="Q62" s="78">
        <f>VLOOKUP($A62,TODOS!$C:$AB,7,FALSE)</f>
        <v>0</v>
      </c>
      <c r="R62" s="78">
        <f>VLOOKUP($A62,TODOS!$C:$AB,16,FALSE)</f>
        <v>1</v>
      </c>
      <c r="S62" s="78">
        <f>VLOOKUP($A62,TODOS!$C:$AB,8,FALSE)</f>
        <v>0</v>
      </c>
      <c r="T62" s="78">
        <f>VLOOKUP($A62,TODOS!$C:$AB,9,FALSE)</f>
        <v>0</v>
      </c>
      <c r="U62" s="78">
        <f>VLOOKUP($A62,TODOS!$C:$AB,21,FALSE)</f>
        <v>0</v>
      </c>
      <c r="V62" s="78">
        <f>VLOOKUP($A62,TODOS!$C:$AB,10,FALSE)</f>
        <v>0</v>
      </c>
      <c r="W62" s="78">
        <f>VLOOKUP($A62,TODOS!$C:$AB,11,FALSE)</f>
        <v>0</v>
      </c>
      <c r="X62" s="78">
        <f>VLOOKUP($A62,TODOS!$C:$AB,26,FALSE)</f>
        <v>1</v>
      </c>
      <c r="Z62" s="24" t="b">
        <f t="shared" si="1"/>
        <v>1</v>
      </c>
      <c r="AA62" s="24" t="b">
        <f t="shared" si="2"/>
        <v>0</v>
      </c>
      <c r="AB62" s="24" t="b">
        <f t="shared" si="3"/>
        <v>0</v>
      </c>
      <c r="AC62" s="24" t="b">
        <f t="shared" si="4"/>
        <v>1</v>
      </c>
      <c r="AD62" s="24" t="b">
        <f t="shared" si="5"/>
        <v>1</v>
      </c>
      <c r="AE62" s="24" t="b">
        <f t="shared" si="6"/>
        <v>0</v>
      </c>
      <c r="AF62" s="24" t="b">
        <f t="shared" si="7"/>
        <v>0</v>
      </c>
      <c r="AG62" s="24" t="b">
        <f t="shared" si="8"/>
        <v>0</v>
      </c>
      <c r="AH62" s="24" t="b">
        <f t="shared" si="9"/>
        <v>0</v>
      </c>
    </row>
    <row r="63" spans="1:34" s="24" customFormat="1" ht="12.5" x14ac:dyDescent="0.25">
      <c r="A63" s="24" t="str">
        <f>INDEX('CÓDIGOS RUCT DE TÍTULOS'!A:B,MATCH('HISTÓRICO (2)'!C63,'CÓDIGOS RUCT DE TÍTULOS'!B:B,0),1)</f>
        <v>4314808</v>
      </c>
      <c r="B63" s="24" t="str">
        <f>VLOOKUP(A63,'CÓDIGOS RUCT DE TÍTULOS'!A:B,2,FALSE)</f>
        <v>MÁSTER UNIVERSITARIO EN INGENIERÍA INDUSTRIAL</v>
      </c>
      <c r="C63" s="22" t="s">
        <v>286</v>
      </c>
      <c r="D63" s="20">
        <v>0.15384615384615399</v>
      </c>
      <c r="E63" s="20">
        <v>7.69230769230769E-2</v>
      </c>
      <c r="F63" s="20">
        <v>0</v>
      </c>
      <c r="G63" s="20">
        <v>0</v>
      </c>
      <c r="H63" s="20">
        <v>0.133333333333333</v>
      </c>
      <c r="I63" s="20">
        <v>6.6666666666666693E-2</v>
      </c>
      <c r="J63" s="27">
        <v>0.92307692307692313</v>
      </c>
      <c r="K63" s="27">
        <v>1</v>
      </c>
      <c r="L63" s="33">
        <v>0.93333333333333335</v>
      </c>
      <c r="M63" s="78"/>
      <c r="N63" s="78"/>
      <c r="O63" s="78"/>
      <c r="P63" s="78">
        <f>VLOOKUP($A63,TODOS!$C:$AB,6,FALSE)</f>
        <v>0</v>
      </c>
      <c r="Q63" s="78">
        <f>VLOOKUP($A63,TODOS!$C:$AB,7,FALSE)</f>
        <v>0</v>
      </c>
      <c r="R63" s="78">
        <f>VLOOKUP($A63,TODOS!$C:$AB,16,FALSE)</f>
        <v>0.875</v>
      </c>
      <c r="S63" s="78">
        <f>VLOOKUP($A63,TODOS!$C:$AB,8,FALSE)</f>
        <v>0</v>
      </c>
      <c r="T63" s="78">
        <f>VLOOKUP($A63,TODOS!$C:$AB,9,FALSE)</f>
        <v>0.33333333333333298</v>
      </c>
      <c r="U63" s="78">
        <f>VLOOKUP($A63,TODOS!$C:$AB,21,FALSE)</f>
        <v>0.66666666666666663</v>
      </c>
      <c r="V63" s="78">
        <f>VLOOKUP($A63,TODOS!$C:$AB,10,FALSE)</f>
        <v>0</v>
      </c>
      <c r="W63" s="78">
        <f>VLOOKUP($A63,TODOS!$C:$AB,11,FALSE)</f>
        <v>9.0909090909090898E-2</v>
      </c>
      <c r="X63" s="78">
        <f>VLOOKUP($A63,TODOS!$C:$AB,26,FALSE)</f>
        <v>0.81818181818181823</v>
      </c>
      <c r="Z63" s="24" t="b">
        <f t="shared" si="1"/>
        <v>0</v>
      </c>
      <c r="AA63" s="24" t="b">
        <f t="shared" si="2"/>
        <v>0</v>
      </c>
      <c r="AB63" s="24" t="b">
        <f t="shared" si="3"/>
        <v>0</v>
      </c>
      <c r="AC63" s="24" t="b">
        <f t="shared" si="4"/>
        <v>1</v>
      </c>
      <c r="AD63" s="24" t="b">
        <f t="shared" si="5"/>
        <v>0</v>
      </c>
      <c r="AE63" s="24" t="b">
        <f t="shared" si="6"/>
        <v>0</v>
      </c>
      <c r="AF63" s="24" t="b">
        <f t="shared" si="7"/>
        <v>0</v>
      </c>
      <c r="AG63" s="24" t="b">
        <f t="shared" si="8"/>
        <v>0</v>
      </c>
      <c r="AH63" s="24" t="b">
        <f t="shared" si="9"/>
        <v>0</v>
      </c>
    </row>
    <row r="64" spans="1:34" s="24" customFormat="1" ht="12.5" x14ac:dyDescent="0.25">
      <c r="A64" s="24" t="s">
        <v>120</v>
      </c>
      <c r="B64" s="24" t="s">
        <v>347</v>
      </c>
      <c r="C64" s="22" t="s">
        <v>287</v>
      </c>
      <c r="D64" s="20">
        <v>0</v>
      </c>
      <c r="E64" s="20">
        <v>0.33333333333333298</v>
      </c>
      <c r="F64" s="20">
        <v>0</v>
      </c>
      <c r="G64" s="20">
        <v>0</v>
      </c>
      <c r="H64" s="20">
        <v>0</v>
      </c>
      <c r="I64" s="20">
        <v>0.33333333333333298</v>
      </c>
      <c r="J64" s="27">
        <v>0.33333333333333331</v>
      </c>
      <c r="K64" s="27">
        <v>0</v>
      </c>
      <c r="L64" s="33">
        <v>0.33333333333333331</v>
      </c>
      <c r="M64" s="78"/>
      <c r="N64" s="78"/>
      <c r="O64" s="78"/>
      <c r="P64" s="78">
        <f>VLOOKUP($A64,TODOS!$C:$AB,6,FALSE)</f>
        <v>0</v>
      </c>
      <c r="Q64" s="78">
        <f>VLOOKUP($A64,TODOS!$C:$AB,7,FALSE)</f>
        <v>0</v>
      </c>
      <c r="R64" s="78">
        <f>VLOOKUP($A64,TODOS!$C:$AB,16,FALSE)</f>
        <v>1</v>
      </c>
      <c r="S64" s="78">
        <f>VLOOKUP($A64,TODOS!$C:$AB,8,FALSE)</f>
        <v>0</v>
      </c>
      <c r="T64" s="78">
        <f>VLOOKUP($A64,TODOS!$C:$AB,9,FALSE)</f>
        <v>0</v>
      </c>
      <c r="U64" s="78">
        <f>VLOOKUP($A64,TODOS!$C:$AB,21,FALSE)</f>
        <v>0</v>
      </c>
      <c r="V64" s="78">
        <f>VLOOKUP($A64,TODOS!$C:$AB,10,FALSE)</f>
        <v>0</v>
      </c>
      <c r="W64" s="78">
        <f>VLOOKUP($A64,TODOS!$C:$AB,11,FALSE)</f>
        <v>0</v>
      </c>
      <c r="X64" s="78">
        <f>VLOOKUP($A64,TODOS!$C:$AB,26,FALSE)</f>
        <v>1</v>
      </c>
      <c r="Z64" s="24" t="b">
        <f t="shared" si="1"/>
        <v>1</v>
      </c>
      <c r="AA64" s="24" t="b">
        <f t="shared" si="2"/>
        <v>0</v>
      </c>
      <c r="AB64" s="24" t="b">
        <f t="shared" si="3"/>
        <v>0</v>
      </c>
      <c r="AC64" s="24" t="b">
        <f t="shared" si="4"/>
        <v>1</v>
      </c>
      <c r="AD64" s="24" t="b">
        <f t="shared" si="5"/>
        <v>1</v>
      </c>
      <c r="AE64" s="24" t="b">
        <f t="shared" si="6"/>
        <v>0</v>
      </c>
      <c r="AF64" s="24" t="b">
        <f t="shared" si="7"/>
        <v>0</v>
      </c>
      <c r="AG64" s="24" t="b">
        <f t="shared" si="8"/>
        <v>1</v>
      </c>
      <c r="AH64" s="24" t="b">
        <f t="shared" si="9"/>
        <v>0</v>
      </c>
    </row>
    <row r="65" spans="1:34" s="24" customFormat="1" ht="12.5" x14ac:dyDescent="0.25">
      <c r="A65" s="24" t="s">
        <v>166</v>
      </c>
      <c r="B65" s="24" t="s">
        <v>348</v>
      </c>
      <c r="C65" s="22" t="s">
        <v>289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7">
        <v>1</v>
      </c>
      <c r="K65" s="27">
        <v>0</v>
      </c>
      <c r="L65" s="33">
        <v>1</v>
      </c>
      <c r="M65" s="78"/>
      <c r="N65" s="78"/>
      <c r="O65" s="78"/>
      <c r="P65" s="78">
        <f>VLOOKUP($A65,TODOS!$C:$AB,6,FALSE)</f>
        <v>0</v>
      </c>
      <c r="Q65" s="78">
        <f>VLOOKUP($A65,TODOS!$C:$AB,7,FALSE)</f>
        <v>0</v>
      </c>
      <c r="R65" s="78">
        <f>VLOOKUP($A65,TODOS!$C:$AB,16,FALSE)</f>
        <v>1</v>
      </c>
      <c r="S65" s="78">
        <f>VLOOKUP($A65,TODOS!$C:$AB,8,FALSE)</f>
        <v>0</v>
      </c>
      <c r="T65" s="78">
        <f>VLOOKUP($A65,TODOS!$C:$AB,9,FALSE)</f>
        <v>0</v>
      </c>
      <c r="U65" s="78">
        <f>VLOOKUP($A65,TODOS!$C:$AB,21,FALSE)</f>
        <v>1</v>
      </c>
      <c r="V65" s="78">
        <f>VLOOKUP($A65,TODOS!$C:$AB,10,FALSE)</f>
        <v>0</v>
      </c>
      <c r="W65" s="78">
        <f>VLOOKUP($A65,TODOS!$C:$AB,11,FALSE)</f>
        <v>0</v>
      </c>
      <c r="X65" s="78">
        <f>VLOOKUP($A65,TODOS!$C:$AB,26,FALSE)</f>
        <v>1</v>
      </c>
      <c r="Z65" s="24" t="b">
        <f t="shared" si="1"/>
        <v>1</v>
      </c>
      <c r="AA65" s="24" t="b">
        <f t="shared" si="2"/>
        <v>1</v>
      </c>
      <c r="AB65" s="24" t="b">
        <f t="shared" si="3"/>
        <v>0</v>
      </c>
      <c r="AC65" s="24" t="b">
        <f t="shared" si="4"/>
        <v>1</v>
      </c>
      <c r="AD65" s="24" t="b">
        <f t="shared" si="5"/>
        <v>1</v>
      </c>
      <c r="AE65" s="24" t="b">
        <f t="shared" si="6"/>
        <v>0</v>
      </c>
      <c r="AF65" s="24" t="b">
        <f t="shared" si="7"/>
        <v>0</v>
      </c>
      <c r="AG65" s="24" t="b">
        <f t="shared" si="8"/>
        <v>1</v>
      </c>
      <c r="AH65" s="24" t="b">
        <f t="shared" si="9"/>
        <v>1</v>
      </c>
    </row>
    <row r="66" spans="1:34" s="24" customFormat="1" ht="12.5" x14ac:dyDescent="0.25">
      <c r="C66" s="48" t="s">
        <v>290</v>
      </c>
      <c r="D66" s="50"/>
      <c r="E66" s="50"/>
      <c r="F66" s="50"/>
      <c r="G66" s="50"/>
      <c r="H66" s="50"/>
      <c r="I66" s="50"/>
      <c r="J66" s="51"/>
      <c r="K66" s="51"/>
      <c r="L66" s="58"/>
      <c r="P66" s="24" t="e">
        <f>VLOOKUP($A66,TODOS!$C:$AB,6,FALSE)</f>
        <v>#N/A</v>
      </c>
      <c r="Q66" s="24" t="e">
        <f>VLOOKUP($A66,TODOS!$C:$AB,7,FALSE)</f>
        <v>#N/A</v>
      </c>
      <c r="R66" s="24" t="e">
        <f>VLOOKUP($A66,TODOS!$C:$AB,16,FALSE)</f>
        <v>#N/A</v>
      </c>
      <c r="S66" s="24" t="e">
        <f>VLOOKUP($A66,TODOS!$C:$AB,8,FALSE)</f>
        <v>#N/A</v>
      </c>
      <c r="T66" s="24" t="e">
        <f>VLOOKUP($A66,TODOS!$C:$AB,9,FALSE)</f>
        <v>#N/A</v>
      </c>
      <c r="U66" s="24" t="e">
        <f>VLOOKUP($A66,TODOS!$C:$AB,21,FALSE)</f>
        <v>#N/A</v>
      </c>
      <c r="V66" s="24" t="e">
        <f>VLOOKUP($A66,TODOS!$C:$AB,10,FALSE)</f>
        <v>#N/A</v>
      </c>
      <c r="W66" s="24" t="e">
        <f>VLOOKUP($A66,TODOS!$C:$AB,11,FALSE)</f>
        <v>#N/A</v>
      </c>
      <c r="X66" s="24" t="e">
        <f>VLOOKUP($A66,TODOS!$C:$AB,26,FALSE)</f>
        <v>#N/A</v>
      </c>
      <c r="Z66" s="24" t="e">
        <f t="shared" si="1"/>
        <v>#N/A</v>
      </c>
      <c r="AA66" s="24" t="e">
        <f t="shared" si="2"/>
        <v>#N/A</v>
      </c>
      <c r="AB66" s="24" t="e">
        <f t="shared" si="3"/>
        <v>#N/A</v>
      </c>
      <c r="AC66" s="24" t="e">
        <f t="shared" si="4"/>
        <v>#N/A</v>
      </c>
      <c r="AD66" s="24" t="e">
        <f t="shared" si="5"/>
        <v>#N/A</v>
      </c>
      <c r="AE66" s="24" t="e">
        <f t="shared" si="6"/>
        <v>#N/A</v>
      </c>
      <c r="AF66" s="24" t="e">
        <f t="shared" si="7"/>
        <v>#N/A</v>
      </c>
      <c r="AG66" s="24" t="e">
        <f t="shared" si="8"/>
        <v>#N/A</v>
      </c>
      <c r="AH66" s="24" t="e">
        <f t="shared" si="9"/>
        <v>#N/A</v>
      </c>
    </row>
    <row r="67" spans="1:34" s="24" customFormat="1" ht="12.5" x14ac:dyDescent="0.25">
      <c r="A67" s="24" t="str">
        <f>INDEX('CÓDIGOS RUCT DE TÍTULOS'!A:B,MATCH('HISTÓRICO (2)'!C67,'CÓDIGOS RUCT DE TÍTULOS'!B:B,0),1)</f>
        <v>7000239</v>
      </c>
      <c r="B67" s="24" t="str">
        <f>VLOOKUP(A67,'CÓDIGOS RUCT DE TÍTULOS'!A:B,2,FALSE)</f>
        <v>DOBLE GRADO EN CIENCIAS AMBIENTALES Y GEOLOGÍA</v>
      </c>
      <c r="C67" s="22" t="s">
        <v>291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7">
        <v>1</v>
      </c>
      <c r="K67" s="27">
        <v>0</v>
      </c>
      <c r="L67" s="33">
        <v>1</v>
      </c>
      <c r="M67" s="78"/>
      <c r="N67" s="78"/>
      <c r="O67" s="78"/>
      <c r="P67" s="78">
        <f>VLOOKUP($A67,TODOS!$C:$AB,6,FALSE)</f>
        <v>0</v>
      </c>
      <c r="Q67" s="78">
        <f>VLOOKUP($A67,TODOS!$C:$AB,7,FALSE)</f>
        <v>0</v>
      </c>
      <c r="R67" s="78">
        <f>VLOOKUP($A67,TODOS!$C:$AB,16,FALSE)</f>
        <v>0</v>
      </c>
      <c r="S67" s="78">
        <f>VLOOKUP($A67,TODOS!$C:$AB,8,FALSE)</f>
        <v>0.4</v>
      </c>
      <c r="T67" s="78">
        <f>VLOOKUP($A67,TODOS!$C:$AB,9,FALSE)</f>
        <v>0.4</v>
      </c>
      <c r="U67" s="78">
        <f>VLOOKUP($A67,TODOS!$C:$AB,21,FALSE)</f>
        <v>0.4</v>
      </c>
      <c r="V67" s="78">
        <f>VLOOKUP($A67,TODOS!$C:$AB,10,FALSE)</f>
        <v>0.33333333333333298</v>
      </c>
      <c r="W67" s="78">
        <f>VLOOKUP($A67,TODOS!$C:$AB,11,FALSE)</f>
        <v>0.33333333333333298</v>
      </c>
      <c r="X67" s="78">
        <f>VLOOKUP($A67,TODOS!$C:$AB,26,FALSE)</f>
        <v>0.33333333333333331</v>
      </c>
      <c r="Z67" s="24" t="b">
        <f t="shared" si="1"/>
        <v>1</v>
      </c>
      <c r="AA67" s="24" t="b">
        <f t="shared" si="2"/>
        <v>1</v>
      </c>
      <c r="AB67" s="24" t="b">
        <f t="shared" si="3"/>
        <v>1</v>
      </c>
      <c r="AC67" s="24" t="b">
        <f t="shared" si="4"/>
        <v>0</v>
      </c>
      <c r="AD67" s="24" t="b">
        <f t="shared" si="5"/>
        <v>0</v>
      </c>
      <c r="AE67" s="24" t="b">
        <f t="shared" si="6"/>
        <v>0</v>
      </c>
      <c r="AF67" s="24" t="b">
        <f t="shared" si="7"/>
        <v>0</v>
      </c>
      <c r="AG67" s="24" t="b">
        <f t="shared" si="8"/>
        <v>0</v>
      </c>
      <c r="AH67" s="24" t="b">
        <f t="shared" si="9"/>
        <v>0</v>
      </c>
    </row>
    <row r="68" spans="1:34" s="24" customFormat="1" ht="12.5" x14ac:dyDescent="0.25">
      <c r="A68" s="24" t="str">
        <f>INDEX('CÓDIGOS RUCT DE TÍTULOS'!A:B,MATCH('HISTÓRICO (2)'!C68,'CÓDIGOS RUCT DE TÍTULOS'!B:B,0),1)</f>
        <v>2501143</v>
      </c>
      <c r="B68" s="24" t="str">
        <f>VLOOKUP(A68,'CÓDIGOS RUCT DE TÍTULOS'!A:B,2,FALSE)</f>
        <v>GRADO EN CIENCIAS AMBIENTALES</v>
      </c>
      <c r="C68" s="22" t="s">
        <v>292</v>
      </c>
      <c r="D68" s="20">
        <v>0.33333333333333298</v>
      </c>
      <c r="E68" s="20">
        <v>0.16666666666666699</v>
      </c>
      <c r="F68" s="20">
        <v>0</v>
      </c>
      <c r="G68" s="20">
        <v>0</v>
      </c>
      <c r="H68" s="20">
        <v>0.11764705882352899</v>
      </c>
      <c r="I68" s="20">
        <v>5.8823529411764698E-2</v>
      </c>
      <c r="J68" s="27">
        <v>0.5</v>
      </c>
      <c r="K68" s="27">
        <v>0.72727272727272729</v>
      </c>
      <c r="L68" s="33">
        <v>0.6875</v>
      </c>
      <c r="M68" s="78"/>
      <c r="N68" s="78"/>
      <c r="O68" s="78"/>
      <c r="P68" s="78">
        <f>VLOOKUP($A68,TODOS!$C:$AB,6,FALSE)</f>
        <v>0</v>
      </c>
      <c r="Q68" s="78">
        <f>VLOOKUP($A68,TODOS!$C:$AB,7,FALSE)</f>
        <v>0</v>
      </c>
      <c r="R68" s="78">
        <f>VLOOKUP($A68,TODOS!$C:$AB,16,FALSE)</f>
        <v>1</v>
      </c>
      <c r="S68" s="78">
        <f>VLOOKUP($A68,TODOS!$C:$AB,8,FALSE)</f>
        <v>8.3333333333333301E-2</v>
      </c>
      <c r="T68" s="78">
        <f>VLOOKUP($A68,TODOS!$C:$AB,9,FALSE)</f>
        <v>8.3333333333333301E-2</v>
      </c>
      <c r="U68" s="78">
        <f>VLOOKUP($A68,TODOS!$C:$AB,21,FALSE)</f>
        <v>0.66666666666666663</v>
      </c>
      <c r="V68" s="78">
        <f>VLOOKUP($A68,TODOS!$C:$AB,10,FALSE)</f>
        <v>6.25E-2</v>
      </c>
      <c r="W68" s="78">
        <f>VLOOKUP($A68,TODOS!$C:$AB,11,FALSE)</f>
        <v>6.25E-2</v>
      </c>
      <c r="X68" s="78">
        <f>VLOOKUP($A68,TODOS!$C:$AB,26,FALSE)</f>
        <v>0.75</v>
      </c>
      <c r="Z68" s="24" t="b">
        <f t="shared" si="1"/>
        <v>0</v>
      </c>
      <c r="AA68" s="24" t="b">
        <f t="shared" si="2"/>
        <v>0</v>
      </c>
      <c r="AB68" s="24" t="b">
        <f t="shared" si="3"/>
        <v>0</v>
      </c>
      <c r="AC68" s="24" t="b">
        <f t="shared" si="4"/>
        <v>0</v>
      </c>
      <c r="AD68" s="24" t="b">
        <f t="shared" si="5"/>
        <v>0</v>
      </c>
      <c r="AE68" s="24" t="b">
        <f t="shared" si="6"/>
        <v>0</v>
      </c>
      <c r="AF68" s="24" t="b">
        <f t="shared" si="7"/>
        <v>0</v>
      </c>
      <c r="AG68" s="24" t="b">
        <f t="shared" si="8"/>
        <v>0</v>
      </c>
      <c r="AH68" s="24" t="b">
        <f t="shared" si="9"/>
        <v>0</v>
      </c>
    </row>
    <row r="69" spans="1:34" s="24" customFormat="1" ht="12.5" x14ac:dyDescent="0.25">
      <c r="A69" s="24" t="str">
        <f>INDEX('CÓDIGOS RUCT DE TÍTULOS'!A:B,MATCH('HISTÓRICO (2)'!C69,'CÓDIGOS RUCT DE TÍTULOS'!B:B,0),1)</f>
        <v>2501144</v>
      </c>
      <c r="B69" s="24" t="str">
        <f>VLOOKUP(A69,'CÓDIGOS RUCT DE TÍTULOS'!A:B,2,FALSE)</f>
        <v>GRADO EN GEOLOGÍA</v>
      </c>
      <c r="C69" s="22" t="s">
        <v>293</v>
      </c>
      <c r="D69" s="20">
        <v>0.4</v>
      </c>
      <c r="E69" s="20">
        <v>0.4</v>
      </c>
      <c r="F69" s="20">
        <v>0</v>
      </c>
      <c r="G69" s="20">
        <v>0</v>
      </c>
      <c r="H69" s="20">
        <v>0.2</v>
      </c>
      <c r="I69" s="20">
        <v>0.2</v>
      </c>
      <c r="J69" s="27">
        <v>0.4</v>
      </c>
      <c r="K69" s="27">
        <v>1</v>
      </c>
      <c r="L69" s="33">
        <v>0.7</v>
      </c>
      <c r="M69" s="78"/>
      <c r="N69" s="78"/>
      <c r="O69" s="78"/>
      <c r="P69" s="78">
        <f>VLOOKUP($A69,TODOS!$C:$AB,6,FALSE)</f>
        <v>0</v>
      </c>
      <c r="Q69" s="78">
        <f>VLOOKUP($A69,TODOS!$C:$AB,7,FALSE)</f>
        <v>0</v>
      </c>
      <c r="R69" s="78">
        <f>VLOOKUP($A69,TODOS!$C:$AB,16,FALSE)</f>
        <v>0.83333333333333337</v>
      </c>
      <c r="S69" s="78">
        <f>VLOOKUP($A69,TODOS!$C:$AB,8,FALSE)</f>
        <v>0</v>
      </c>
      <c r="T69" s="78">
        <f>VLOOKUP($A69,TODOS!$C:$AB,9,FALSE)</f>
        <v>0</v>
      </c>
      <c r="U69" s="78">
        <f>VLOOKUP($A69,TODOS!$C:$AB,21,FALSE)</f>
        <v>1</v>
      </c>
      <c r="V69" s="78">
        <f>VLOOKUP($A69,TODOS!$C:$AB,10,FALSE)</f>
        <v>0</v>
      </c>
      <c r="W69" s="78">
        <f>VLOOKUP($A69,TODOS!$C:$AB,11,FALSE)</f>
        <v>0</v>
      </c>
      <c r="X69" s="78">
        <f>VLOOKUP($A69,TODOS!$C:$AB,26,FALSE)</f>
        <v>0.8571428571428571</v>
      </c>
      <c r="Z69" s="24" t="b">
        <f t="shared" si="1"/>
        <v>0</v>
      </c>
      <c r="AA69" s="24" t="b">
        <f t="shared" si="2"/>
        <v>0</v>
      </c>
      <c r="AB69" s="24" t="b">
        <f t="shared" si="3"/>
        <v>0</v>
      </c>
      <c r="AC69" s="24" t="b">
        <f t="shared" si="4"/>
        <v>1</v>
      </c>
      <c r="AD69" s="24" t="b">
        <f t="shared" si="5"/>
        <v>0</v>
      </c>
      <c r="AE69" s="24" t="b">
        <f t="shared" si="6"/>
        <v>0</v>
      </c>
      <c r="AF69" s="24" t="b">
        <f t="shared" si="7"/>
        <v>0</v>
      </c>
      <c r="AG69" s="24" t="b">
        <f t="shared" si="8"/>
        <v>0</v>
      </c>
      <c r="AH69" s="24" t="b">
        <f t="shared" si="9"/>
        <v>0</v>
      </c>
    </row>
    <row r="70" spans="1:34" s="24" customFormat="1" ht="12.5" x14ac:dyDescent="0.25">
      <c r="A70" s="24" t="str">
        <f>INDEX('CÓDIGOS RUCT DE TÍTULOS'!A:B,MATCH('HISTÓRICO (2)'!C70,'CÓDIGOS RUCT DE TÍTULOS'!B:B,0),1)</f>
        <v>2501145</v>
      </c>
      <c r="B70" s="24" t="str">
        <f>VLOOKUP(A70,'CÓDIGOS RUCT DE TÍTULOS'!A:B,2,FALSE)</f>
        <v>GRADO EN QUÍMICA</v>
      </c>
      <c r="C70" s="22" t="s">
        <v>294</v>
      </c>
      <c r="D70" s="20">
        <v>0.14285714285714299</v>
      </c>
      <c r="E70" s="20">
        <v>0.14285714285714299</v>
      </c>
      <c r="F70" s="20">
        <v>0.25</v>
      </c>
      <c r="G70" s="20">
        <v>8.3333333333333301E-2</v>
      </c>
      <c r="H70" s="20">
        <v>0.21052631578947401</v>
      </c>
      <c r="I70" s="20">
        <v>0.105263157894737</v>
      </c>
      <c r="J70" s="27">
        <v>0.42857142857142855</v>
      </c>
      <c r="K70" s="27">
        <v>0.66666666666666663</v>
      </c>
      <c r="L70" s="33">
        <v>0.57894736842105265</v>
      </c>
      <c r="M70" s="78"/>
      <c r="N70" s="78"/>
      <c r="O70" s="78"/>
      <c r="P70" s="78">
        <f>VLOOKUP($A70,TODOS!$C:$AB,6,FALSE)</f>
        <v>0</v>
      </c>
      <c r="Q70" s="78">
        <f>VLOOKUP($A70,TODOS!$C:$AB,7,FALSE)</f>
        <v>0.28571428571428598</v>
      </c>
      <c r="R70" s="78">
        <f>VLOOKUP($A70,TODOS!$C:$AB,16,FALSE)</f>
        <v>0.5714285714285714</v>
      </c>
      <c r="S70" s="78">
        <f>VLOOKUP($A70,TODOS!$C:$AB,8,FALSE)</f>
        <v>0.230769230769231</v>
      </c>
      <c r="T70" s="78">
        <f>VLOOKUP($A70,TODOS!$C:$AB,9,FALSE)</f>
        <v>0.15384615384615399</v>
      </c>
      <c r="U70" s="78">
        <f>VLOOKUP($A70,TODOS!$C:$AB,21,FALSE)</f>
        <v>0.58333333333333337</v>
      </c>
      <c r="V70" s="78">
        <f>VLOOKUP($A70,TODOS!$C:$AB,10,FALSE)</f>
        <v>0.15</v>
      </c>
      <c r="W70" s="78">
        <f>VLOOKUP($A70,TODOS!$C:$AB,11,FALSE)</f>
        <v>0.2</v>
      </c>
      <c r="X70" s="78">
        <f>VLOOKUP($A70,TODOS!$C:$AB,26,FALSE)</f>
        <v>0.57894736842105265</v>
      </c>
      <c r="Z70" s="24" t="b">
        <f t="shared" ref="Z70:Z100" si="10">P70=D70</f>
        <v>0</v>
      </c>
      <c r="AA70" s="24" t="b">
        <f t="shared" ref="AA70:AA100" si="11">Q70=E70</f>
        <v>0</v>
      </c>
      <c r="AB70" s="24" t="b">
        <f t="shared" ref="AB70:AB100" si="12">R70=F70</f>
        <v>0</v>
      </c>
      <c r="AC70" s="24" t="b">
        <f t="shared" ref="AC70:AC100" si="13">S70=G70</f>
        <v>0</v>
      </c>
      <c r="AD70" s="24" t="b">
        <f t="shared" ref="AD70:AD100" si="14">T70=H70</f>
        <v>0</v>
      </c>
      <c r="AE70" s="24" t="b">
        <f t="shared" ref="AE70:AE100" si="15">U70=I70</f>
        <v>0</v>
      </c>
      <c r="AF70" s="24" t="b">
        <f t="shared" ref="AF70:AF100" si="16">V70=J70</f>
        <v>0</v>
      </c>
      <c r="AG70" s="24" t="b">
        <f t="shared" ref="AG70:AG100" si="17">W70=K70</f>
        <v>0</v>
      </c>
      <c r="AH70" s="24" t="b">
        <f t="shared" ref="AH70:AH100" si="18">X70=L70</f>
        <v>1</v>
      </c>
    </row>
    <row r="71" spans="1:34" s="24" customFormat="1" ht="12.5" x14ac:dyDescent="0.25">
      <c r="A71" s="24" t="str">
        <f>INDEX('CÓDIGOS RUCT DE TÍTULOS'!A:B,MATCH('HISTÓRICO (2)'!C71,'CÓDIGOS RUCT DE TÍTULOS'!B:B,0),1)</f>
        <v>4315973</v>
      </c>
      <c r="B71" s="24" t="str">
        <f>VLOOKUP(A71,'CÓDIGOS RUCT DE TÍTULOS'!A:B,2,FALSE)</f>
        <v>MÁSTER UNIVERSITARIO EN CONSERVACIÓN DE LA BIODIVERSIDAD</v>
      </c>
      <c r="C71" s="22" t="s">
        <v>295</v>
      </c>
      <c r="D71" s="20">
        <v>0</v>
      </c>
      <c r="E71" s="20">
        <v>0</v>
      </c>
      <c r="F71" s="20">
        <v>0.33333333333333298</v>
      </c>
      <c r="G71" s="20">
        <v>0.22222222222222199</v>
      </c>
      <c r="H71" s="20">
        <v>0.27272727272727298</v>
      </c>
      <c r="I71" s="20">
        <v>0.18181818181818199</v>
      </c>
      <c r="J71" s="27">
        <v>0.5</v>
      </c>
      <c r="K71" s="27">
        <v>0.44444444444444442</v>
      </c>
      <c r="L71" s="33">
        <v>0.45454545454545453</v>
      </c>
      <c r="M71" s="78"/>
      <c r="N71" s="78"/>
      <c r="O71" s="78"/>
      <c r="P71" s="78">
        <f>VLOOKUP($A71,TODOS!$C:$AB,6,FALSE)</f>
        <v>0.42857142857142899</v>
      </c>
      <c r="Q71" s="78">
        <f>VLOOKUP($A71,TODOS!$C:$AB,7,FALSE)</f>
        <v>0.28571428571428598</v>
      </c>
      <c r="R71" s="78">
        <f>VLOOKUP($A71,TODOS!$C:$AB,16,FALSE)</f>
        <v>0.42857142857142855</v>
      </c>
      <c r="S71" s="78">
        <f>VLOOKUP($A71,TODOS!$C:$AB,8,FALSE)</f>
        <v>0</v>
      </c>
      <c r="T71" s="78">
        <f>VLOOKUP($A71,TODOS!$C:$AB,9,FALSE)</f>
        <v>0</v>
      </c>
      <c r="U71" s="78">
        <f>VLOOKUP($A71,TODOS!$C:$AB,21,FALSE)</f>
        <v>0.6</v>
      </c>
      <c r="V71" s="78">
        <f>VLOOKUP($A71,TODOS!$C:$AB,10,FALSE)</f>
        <v>0.230769230769231</v>
      </c>
      <c r="W71" s="78">
        <f>VLOOKUP($A71,TODOS!$C:$AB,11,FALSE)</f>
        <v>0.15384615384615399</v>
      </c>
      <c r="X71" s="78">
        <f>VLOOKUP($A71,TODOS!$C:$AB,26,FALSE)</f>
        <v>0.5</v>
      </c>
      <c r="Z71" s="24" t="b">
        <f t="shared" si="10"/>
        <v>0</v>
      </c>
      <c r="AA71" s="24" t="b">
        <f t="shared" si="11"/>
        <v>0</v>
      </c>
      <c r="AB71" s="24" t="b">
        <f t="shared" si="12"/>
        <v>0</v>
      </c>
      <c r="AC71" s="24" t="b">
        <f t="shared" si="13"/>
        <v>0</v>
      </c>
      <c r="AD71" s="24" t="b">
        <f t="shared" si="14"/>
        <v>0</v>
      </c>
      <c r="AE71" s="24" t="b">
        <f t="shared" si="15"/>
        <v>0</v>
      </c>
      <c r="AF71" s="24" t="b">
        <f t="shared" si="16"/>
        <v>0</v>
      </c>
      <c r="AG71" s="24" t="b">
        <f t="shared" si="17"/>
        <v>0</v>
      </c>
      <c r="AH71" s="24" t="b">
        <f t="shared" si="18"/>
        <v>0</v>
      </c>
    </row>
    <row r="72" spans="1:34" s="24" customFormat="1" ht="12.5" x14ac:dyDescent="0.25">
      <c r="A72" s="24" t="str">
        <f>INDEX('CÓDIGOS RUCT DE TÍTULOS'!A:B,MATCH('HISTÓRICO (2)'!C72,'CÓDIGOS RUCT DE TÍTULOS'!B:B,0),1)</f>
        <v>4311162</v>
      </c>
      <c r="B72" s="24" t="str">
        <f>VLOOKUP(A72,'CÓDIGOS RUCT DE TÍTULOS'!A:B,2,FALSE)</f>
        <v>MÁSTER UNIVERSITARIO EN GEOLOGÍA Y GESTIÓN AMBIENTAL DE RECURSOS MINERALES</v>
      </c>
      <c r="C72" s="22" t="s">
        <v>296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7">
        <v>0.375</v>
      </c>
      <c r="K72" s="27">
        <v>0.66666666666666663</v>
      </c>
      <c r="L72" s="33">
        <v>0.7142857142857143</v>
      </c>
      <c r="M72" s="78"/>
      <c r="N72" s="78"/>
      <c r="O72" s="78"/>
      <c r="P72" s="78">
        <f>VLOOKUP($A72,TODOS!$C:$AB,6,FALSE)</f>
        <v>0</v>
      </c>
      <c r="Q72" s="78">
        <f>VLOOKUP($A72,TODOS!$C:$AB,7,FALSE)</f>
        <v>0</v>
      </c>
      <c r="R72" s="78">
        <f>VLOOKUP($A72,TODOS!$C:$AB,16,FALSE)</f>
        <v>0.33333333333333331</v>
      </c>
      <c r="S72" s="78">
        <f>VLOOKUP($A72,TODOS!$C:$AB,8,FALSE)</f>
        <v>0</v>
      </c>
      <c r="T72" s="78">
        <f>VLOOKUP($A72,TODOS!$C:$AB,9,FALSE)</f>
        <v>0</v>
      </c>
      <c r="U72" s="78">
        <f>VLOOKUP($A72,TODOS!$C:$AB,21,FALSE)</f>
        <v>0.5</v>
      </c>
      <c r="V72" s="78">
        <f>VLOOKUP($A72,TODOS!$C:$AB,10,FALSE)</f>
        <v>0</v>
      </c>
      <c r="W72" s="78">
        <f>VLOOKUP($A72,TODOS!$C:$AB,11,FALSE)</f>
        <v>0</v>
      </c>
      <c r="X72" s="78">
        <f>VLOOKUP($A72,TODOS!$C:$AB,26,FALSE)</f>
        <v>0.4</v>
      </c>
      <c r="Z72" s="24" t="b">
        <f t="shared" si="10"/>
        <v>1</v>
      </c>
      <c r="AA72" s="24" t="b">
        <f t="shared" si="11"/>
        <v>1</v>
      </c>
      <c r="AB72" s="24" t="b">
        <f t="shared" si="12"/>
        <v>0</v>
      </c>
      <c r="AC72" s="24" t="b">
        <f t="shared" si="13"/>
        <v>1</v>
      </c>
      <c r="AD72" s="24" t="b">
        <f t="shared" si="14"/>
        <v>1</v>
      </c>
      <c r="AE72" s="24" t="b">
        <f t="shared" si="15"/>
        <v>0</v>
      </c>
      <c r="AF72" s="24" t="b">
        <f t="shared" si="16"/>
        <v>0</v>
      </c>
      <c r="AG72" s="24" t="b">
        <f t="shared" si="17"/>
        <v>0</v>
      </c>
      <c r="AH72" s="24" t="b">
        <f t="shared" si="18"/>
        <v>0</v>
      </c>
    </row>
    <row r="73" spans="1:34" s="24" customFormat="1" ht="12.5" x14ac:dyDescent="0.25">
      <c r="A73" s="24" t="str">
        <f>INDEX('CÓDIGOS RUCT DE TÍTULOS'!A:B,MATCH('HISTÓRICO (2)'!C73,'CÓDIGOS RUCT DE TÍTULOS'!B:B,0),1)</f>
        <v>4310122</v>
      </c>
      <c r="B73" s="24" t="str">
        <f>VLOOKUP(A73,'CÓDIGOS RUCT DE TÍTULOS'!A:B,2,FALSE)</f>
        <v>MÁSTER UNIVERSITARIO EN TECNOLOGÍA AMBIENTAL</v>
      </c>
      <c r="C73" s="22" t="s">
        <v>297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7">
        <v>1</v>
      </c>
      <c r="K73" s="27">
        <v>0.66666666666666663</v>
      </c>
      <c r="L73" s="33">
        <v>1</v>
      </c>
      <c r="M73" s="78"/>
      <c r="N73" s="78"/>
      <c r="O73" s="78"/>
      <c r="P73" s="78">
        <f>VLOOKUP($A73,TODOS!$C:$AB,6,FALSE)</f>
        <v>0</v>
      </c>
      <c r="Q73" s="78">
        <f>VLOOKUP($A73,TODOS!$C:$AB,7,FALSE)</f>
        <v>0</v>
      </c>
      <c r="R73" s="78">
        <f>VLOOKUP($A73,TODOS!$C:$AB,16,FALSE)</f>
        <v>1</v>
      </c>
      <c r="S73" s="78">
        <f>VLOOKUP($A73,TODOS!$C:$AB,8,FALSE)</f>
        <v>0</v>
      </c>
      <c r="T73" s="78">
        <f>VLOOKUP($A73,TODOS!$C:$AB,9,FALSE)</f>
        <v>0</v>
      </c>
      <c r="U73" s="78">
        <f>VLOOKUP($A73,TODOS!$C:$AB,21,FALSE)</f>
        <v>1</v>
      </c>
      <c r="V73" s="78">
        <f>VLOOKUP($A73,TODOS!$C:$AB,10,FALSE)</f>
        <v>0</v>
      </c>
      <c r="W73" s="78">
        <f>VLOOKUP($A73,TODOS!$C:$AB,11,FALSE)</f>
        <v>0</v>
      </c>
      <c r="X73" s="78">
        <f>VLOOKUP($A73,TODOS!$C:$AB,26,FALSE)</f>
        <v>1</v>
      </c>
      <c r="Z73" s="24" t="b">
        <f t="shared" si="10"/>
        <v>1</v>
      </c>
      <c r="AA73" s="24" t="b">
        <f t="shared" si="11"/>
        <v>1</v>
      </c>
      <c r="AB73" s="24" t="b">
        <f t="shared" si="12"/>
        <v>0</v>
      </c>
      <c r="AC73" s="24" t="b">
        <f t="shared" si="13"/>
        <v>1</v>
      </c>
      <c r="AD73" s="24" t="b">
        <f t="shared" si="14"/>
        <v>1</v>
      </c>
      <c r="AE73" s="24" t="b">
        <f t="shared" si="15"/>
        <v>0</v>
      </c>
      <c r="AF73" s="24" t="b">
        <f t="shared" si="16"/>
        <v>0</v>
      </c>
      <c r="AG73" s="24" t="b">
        <f t="shared" si="17"/>
        <v>0</v>
      </c>
      <c r="AH73" s="24" t="b">
        <f t="shared" si="18"/>
        <v>1</v>
      </c>
    </row>
    <row r="74" spans="1:34" s="24" customFormat="1" ht="12.5" x14ac:dyDescent="0.25">
      <c r="A74" s="24" t="s">
        <v>170</v>
      </c>
      <c r="B74" s="24" t="s">
        <v>349</v>
      </c>
      <c r="C74" s="22" t="s">
        <v>298</v>
      </c>
      <c r="D74" s="20">
        <v>0</v>
      </c>
      <c r="E74" s="20">
        <v>0</v>
      </c>
      <c r="F74" s="20">
        <v>0.5</v>
      </c>
      <c r="G74" s="20">
        <v>0.5</v>
      </c>
      <c r="H74" s="20">
        <v>0.25</v>
      </c>
      <c r="I74" s="20">
        <v>0.25</v>
      </c>
      <c r="J74" s="27">
        <v>1</v>
      </c>
      <c r="K74" s="27">
        <v>0.5</v>
      </c>
      <c r="L74" s="33">
        <v>0.75</v>
      </c>
      <c r="M74" s="78"/>
      <c r="N74" s="78"/>
      <c r="O74" s="78"/>
      <c r="P74" s="78">
        <f>VLOOKUP($A74,TODOS!$C:$AB,6,FALSE)</f>
        <v>0.5</v>
      </c>
      <c r="Q74" s="78">
        <f>VLOOKUP($A74,TODOS!$C:$AB,7,FALSE)</f>
        <v>0</v>
      </c>
      <c r="R74" s="78">
        <f>VLOOKUP($A74,TODOS!$C:$AB,16,FALSE)</f>
        <v>1</v>
      </c>
      <c r="S74" s="78">
        <f>VLOOKUP($A74,TODOS!$C:$AB,8,FALSE)</f>
        <v>0</v>
      </c>
      <c r="T74" s="78">
        <f>VLOOKUP($A74,TODOS!$C:$AB,9,FALSE)</f>
        <v>0</v>
      </c>
      <c r="U74" s="78">
        <f>VLOOKUP($A74,TODOS!$C:$AB,21,FALSE)</f>
        <v>1</v>
      </c>
      <c r="V74" s="78">
        <f>VLOOKUP($A74,TODOS!$C:$AB,10,FALSE)</f>
        <v>0.33333333333333298</v>
      </c>
      <c r="W74" s="78">
        <f>VLOOKUP($A74,TODOS!$C:$AB,11,FALSE)</f>
        <v>0</v>
      </c>
      <c r="X74" s="78">
        <f>VLOOKUP($A74,TODOS!$C:$AB,26,FALSE)</f>
        <v>1</v>
      </c>
      <c r="Z74" s="24" t="b">
        <f t="shared" si="10"/>
        <v>0</v>
      </c>
      <c r="AA74" s="24" t="b">
        <f t="shared" si="11"/>
        <v>1</v>
      </c>
      <c r="AB74" s="24" t="b">
        <f t="shared" si="12"/>
        <v>0</v>
      </c>
      <c r="AC74" s="24" t="b">
        <f t="shared" si="13"/>
        <v>0</v>
      </c>
      <c r="AD74" s="24" t="b">
        <f t="shared" si="14"/>
        <v>0</v>
      </c>
      <c r="AE74" s="24" t="b">
        <f t="shared" si="15"/>
        <v>0</v>
      </c>
      <c r="AF74" s="24" t="b">
        <f t="shared" si="16"/>
        <v>0</v>
      </c>
      <c r="AG74" s="24" t="b">
        <f t="shared" si="17"/>
        <v>0</v>
      </c>
      <c r="AH74" s="24" t="b">
        <f t="shared" si="18"/>
        <v>0</v>
      </c>
    </row>
    <row r="75" spans="1:34" s="24" customFormat="1" ht="12.5" x14ac:dyDescent="0.25">
      <c r="C75" s="48" t="s">
        <v>300</v>
      </c>
      <c r="D75" s="50"/>
      <c r="E75" s="50"/>
      <c r="F75" s="50"/>
      <c r="G75" s="50"/>
      <c r="H75" s="50"/>
      <c r="I75" s="50"/>
      <c r="J75" s="51"/>
      <c r="K75" s="51"/>
      <c r="L75" s="58"/>
      <c r="P75" s="24" t="e">
        <f>VLOOKUP($A75,TODOS!$C:$AB,6,FALSE)</f>
        <v>#N/A</v>
      </c>
      <c r="Q75" s="24" t="e">
        <f>VLOOKUP($A75,TODOS!$C:$AB,7,FALSE)</f>
        <v>#N/A</v>
      </c>
      <c r="R75" s="24" t="e">
        <f>VLOOKUP($A75,TODOS!$C:$AB,16,FALSE)</f>
        <v>#N/A</v>
      </c>
      <c r="S75" s="24" t="e">
        <f>VLOOKUP($A75,TODOS!$C:$AB,8,FALSE)</f>
        <v>#N/A</v>
      </c>
      <c r="T75" s="24" t="e">
        <f>VLOOKUP($A75,TODOS!$C:$AB,9,FALSE)</f>
        <v>#N/A</v>
      </c>
      <c r="U75" s="24" t="e">
        <f>VLOOKUP($A75,TODOS!$C:$AB,21,FALSE)</f>
        <v>#N/A</v>
      </c>
      <c r="V75" s="24" t="e">
        <f>VLOOKUP($A75,TODOS!$C:$AB,10,FALSE)</f>
        <v>#N/A</v>
      </c>
      <c r="W75" s="24" t="e">
        <f>VLOOKUP($A75,TODOS!$C:$AB,11,FALSE)</f>
        <v>#N/A</v>
      </c>
      <c r="X75" s="24" t="e">
        <f>VLOOKUP($A75,TODOS!$C:$AB,26,FALSE)</f>
        <v>#N/A</v>
      </c>
      <c r="Z75" s="24" t="e">
        <f t="shared" si="10"/>
        <v>#N/A</v>
      </c>
      <c r="AA75" s="24" t="e">
        <f t="shared" si="11"/>
        <v>#N/A</v>
      </c>
      <c r="AB75" s="24" t="e">
        <f t="shared" si="12"/>
        <v>#N/A</v>
      </c>
      <c r="AC75" s="24" t="e">
        <f t="shared" si="13"/>
        <v>#N/A</v>
      </c>
      <c r="AD75" s="24" t="e">
        <f t="shared" si="14"/>
        <v>#N/A</v>
      </c>
      <c r="AE75" s="24" t="e">
        <f t="shared" si="15"/>
        <v>#N/A</v>
      </c>
      <c r="AF75" s="24" t="e">
        <f t="shared" si="16"/>
        <v>#N/A</v>
      </c>
      <c r="AG75" s="24" t="e">
        <f t="shared" si="17"/>
        <v>#N/A</v>
      </c>
      <c r="AH75" s="24" t="e">
        <f t="shared" si="18"/>
        <v>#N/A</v>
      </c>
    </row>
    <row r="76" spans="1:34" s="24" customFormat="1" ht="12.5" x14ac:dyDescent="0.25">
      <c r="A76" s="24" t="str">
        <f>INDEX('CÓDIGOS RUCT DE TÍTULOS'!A:B,MATCH('HISTÓRICO (2)'!C76,'CÓDIGOS RUCT DE TÍTULOS'!B:B,0),1)</f>
        <v>7000391</v>
      </c>
      <c r="B76" s="24" t="str">
        <f>VLOOKUP(A76,'CÓDIGOS RUCT DE TÍTULOS'!A:B,2,FALSE)</f>
        <v>DOBLE GRADO EN ESTUDIOS INGLESES Y FILOLOGÍA HISPÁNICA</v>
      </c>
      <c r="C76" s="22" t="s">
        <v>301</v>
      </c>
      <c r="D76" s="20">
        <v>0.2</v>
      </c>
      <c r="E76" s="20">
        <v>0</v>
      </c>
      <c r="F76" s="20">
        <v>0.28571428571428598</v>
      </c>
      <c r="G76" s="20">
        <v>0.42857142857142899</v>
      </c>
      <c r="H76" s="20">
        <v>0.23529411764705899</v>
      </c>
      <c r="I76" s="20">
        <v>0.17647058823529399</v>
      </c>
      <c r="J76" s="27">
        <v>0.3</v>
      </c>
      <c r="K76" s="27">
        <v>0.14285714285714285</v>
      </c>
      <c r="L76" s="33">
        <v>0.23529411764705882</v>
      </c>
      <c r="M76" s="78"/>
      <c r="N76" s="78"/>
      <c r="O76" s="78"/>
      <c r="P76" s="78">
        <f>VLOOKUP($A76,TODOS!$C:$AB,6,FALSE)</f>
        <v>0.66666666666666696</v>
      </c>
      <c r="Q76" s="78">
        <f>VLOOKUP($A76,TODOS!$C:$AB,7,FALSE)</f>
        <v>0.33333333333333298</v>
      </c>
      <c r="R76" s="78">
        <f>VLOOKUP($A76,TODOS!$C:$AB,16,FALSE)</f>
        <v>0</v>
      </c>
      <c r="S76" s="78">
        <f>VLOOKUP($A76,TODOS!$C:$AB,8,FALSE)</f>
        <v>0.11111111111111099</v>
      </c>
      <c r="T76" s="78">
        <f>VLOOKUP($A76,TODOS!$C:$AB,9,FALSE)</f>
        <v>0.11111111111111099</v>
      </c>
      <c r="U76" s="78">
        <f>VLOOKUP($A76,TODOS!$C:$AB,21,FALSE)</f>
        <v>0.5</v>
      </c>
      <c r="V76" s="78">
        <f>VLOOKUP($A76,TODOS!$C:$AB,10,FALSE)</f>
        <v>0.25</v>
      </c>
      <c r="W76" s="78">
        <f>VLOOKUP($A76,TODOS!$C:$AB,11,FALSE)</f>
        <v>0.16666666666666699</v>
      </c>
      <c r="X76" s="78">
        <f>VLOOKUP($A76,TODOS!$C:$AB,26,FALSE)</f>
        <v>0.4</v>
      </c>
      <c r="Z76" s="24" t="b">
        <f t="shared" si="10"/>
        <v>0</v>
      </c>
      <c r="AA76" s="24" t="b">
        <f t="shared" si="11"/>
        <v>0</v>
      </c>
      <c r="AB76" s="24" t="b">
        <f t="shared" si="12"/>
        <v>0</v>
      </c>
      <c r="AC76" s="24" t="b">
        <f t="shared" si="13"/>
        <v>0</v>
      </c>
      <c r="AD76" s="24" t="b">
        <f t="shared" si="14"/>
        <v>0</v>
      </c>
      <c r="AE76" s="24" t="b">
        <f t="shared" si="15"/>
        <v>0</v>
      </c>
      <c r="AF76" s="24" t="b">
        <f t="shared" si="16"/>
        <v>0</v>
      </c>
      <c r="AG76" s="24" t="b">
        <f t="shared" si="17"/>
        <v>0</v>
      </c>
      <c r="AH76" s="24" t="b">
        <f t="shared" si="18"/>
        <v>0</v>
      </c>
    </row>
    <row r="77" spans="1:34" s="24" customFormat="1" ht="12.5" x14ac:dyDescent="0.25">
      <c r="A77" s="24" t="str">
        <f>INDEX('CÓDIGOS RUCT DE TÍTULOS'!A:B,MATCH('HISTÓRICO (2)'!C77,'CÓDIGOS RUCT DE TÍTULOS'!B:B,0),1)</f>
        <v>2501837</v>
      </c>
      <c r="B77" s="24" t="str">
        <f>VLOOKUP(A77,'CÓDIGOS RUCT DE TÍTULOS'!A:B,2,FALSE)</f>
        <v>GRADO EN ESTUDIOS INGLESES</v>
      </c>
      <c r="C77" s="22" t="s">
        <v>302</v>
      </c>
      <c r="D77" s="20">
        <v>0</v>
      </c>
      <c r="E77" s="20">
        <v>0</v>
      </c>
      <c r="F77" s="20">
        <v>0.28571428571428598</v>
      </c>
      <c r="G77" s="20">
        <v>0.14285714285714299</v>
      </c>
      <c r="H77" s="20">
        <v>0.214285714285714</v>
      </c>
      <c r="I77" s="20">
        <v>0.107142857142857</v>
      </c>
      <c r="J77" s="27">
        <v>0.2857142857142857</v>
      </c>
      <c r="K77" s="27">
        <v>0.42857142857142855</v>
      </c>
      <c r="L77" s="33">
        <v>0.42307692307692307</v>
      </c>
      <c r="M77" s="78"/>
      <c r="N77" s="78"/>
      <c r="O77" s="78"/>
      <c r="P77" s="78">
        <f>VLOOKUP($A77,TODOS!$C:$AB,6,FALSE)</f>
        <v>0.11111111111111099</v>
      </c>
      <c r="Q77" s="78">
        <f>VLOOKUP($A77,TODOS!$C:$AB,7,FALSE)</f>
        <v>0.11111111111111099</v>
      </c>
      <c r="R77" s="78">
        <f>VLOOKUP($A77,TODOS!$C:$AB,16,FALSE)</f>
        <v>0.66666666666666663</v>
      </c>
      <c r="S77" s="78">
        <f>VLOOKUP($A77,TODOS!$C:$AB,8,FALSE)</f>
        <v>0.14285714285714299</v>
      </c>
      <c r="T77" s="78">
        <f>VLOOKUP($A77,TODOS!$C:$AB,9,FALSE)</f>
        <v>0.14285714285714299</v>
      </c>
      <c r="U77" s="78">
        <f>VLOOKUP($A77,TODOS!$C:$AB,21,FALSE)</f>
        <v>0.61538461538461542</v>
      </c>
      <c r="V77" s="78">
        <f>VLOOKUP($A77,TODOS!$C:$AB,10,FALSE)</f>
        <v>0.13043478260869601</v>
      </c>
      <c r="W77" s="78">
        <f>VLOOKUP($A77,TODOS!$C:$AB,11,FALSE)</f>
        <v>0.13043478260869601</v>
      </c>
      <c r="X77" s="78">
        <f>VLOOKUP($A77,TODOS!$C:$AB,26,FALSE)</f>
        <v>0.63636363636363635</v>
      </c>
      <c r="Z77" s="24" t="b">
        <f t="shared" si="10"/>
        <v>0</v>
      </c>
      <c r="AA77" s="24" t="b">
        <f t="shared" si="11"/>
        <v>0</v>
      </c>
      <c r="AB77" s="24" t="b">
        <f t="shared" si="12"/>
        <v>0</v>
      </c>
      <c r="AC77" s="24" t="b">
        <f t="shared" si="13"/>
        <v>1</v>
      </c>
      <c r="AD77" s="24" t="b">
        <f t="shared" si="14"/>
        <v>0</v>
      </c>
      <c r="AE77" s="24" t="b">
        <f t="shared" si="15"/>
        <v>0</v>
      </c>
      <c r="AF77" s="24" t="b">
        <f t="shared" si="16"/>
        <v>0</v>
      </c>
      <c r="AG77" s="24" t="b">
        <f t="shared" si="17"/>
        <v>0</v>
      </c>
      <c r="AH77" s="24" t="b">
        <f t="shared" si="18"/>
        <v>0</v>
      </c>
    </row>
    <row r="78" spans="1:34" s="24" customFormat="1" ht="12.5" x14ac:dyDescent="0.25">
      <c r="A78" s="24" t="str">
        <f>INDEX('CÓDIGOS RUCT DE TÍTULOS'!A:B,MATCH('HISTÓRICO (2)'!C78,'CÓDIGOS RUCT DE TÍTULOS'!B:B,0),1)</f>
        <v>2501838</v>
      </c>
      <c r="B78" s="24" t="str">
        <f>VLOOKUP(A78,'CÓDIGOS RUCT DE TÍTULOS'!A:B,2,FALSE)</f>
        <v>GRADO EN FILOLOGÍA HISPÁNICA</v>
      </c>
      <c r="C78" s="22" t="s">
        <v>303</v>
      </c>
      <c r="D78" s="20">
        <v>0.5</v>
      </c>
      <c r="E78" s="20">
        <v>0.33333333333333298</v>
      </c>
      <c r="F78" s="20">
        <v>0.28571428571428598</v>
      </c>
      <c r="G78" s="20">
        <v>0.28571428571428598</v>
      </c>
      <c r="H78" s="20">
        <v>0.35</v>
      </c>
      <c r="I78" s="20">
        <v>0.3</v>
      </c>
      <c r="J78" s="27">
        <v>0.16666666666666666</v>
      </c>
      <c r="K78" s="27">
        <v>0.5</v>
      </c>
      <c r="L78" s="33">
        <v>0.4</v>
      </c>
      <c r="M78" s="78"/>
      <c r="N78" s="78"/>
      <c r="O78" s="78"/>
      <c r="P78" s="78">
        <f>VLOOKUP($A78,TODOS!$C:$AB,6,FALSE)</f>
        <v>0.125</v>
      </c>
      <c r="Q78" s="78">
        <f>VLOOKUP($A78,TODOS!$C:$AB,7,FALSE)</f>
        <v>0</v>
      </c>
      <c r="R78" s="78">
        <f>VLOOKUP($A78,TODOS!$C:$AB,16,FALSE)</f>
        <v>0.5</v>
      </c>
      <c r="S78" s="78">
        <f>VLOOKUP($A78,TODOS!$C:$AB,8,FALSE)</f>
        <v>0.20833333333333301</v>
      </c>
      <c r="T78" s="78">
        <f>VLOOKUP($A78,TODOS!$C:$AB,9,FALSE)</f>
        <v>0.125</v>
      </c>
      <c r="U78" s="78">
        <f>VLOOKUP($A78,TODOS!$C:$AB,21,FALSE)</f>
        <v>0.39130434782608697</v>
      </c>
      <c r="V78" s="78">
        <f>VLOOKUP($A78,TODOS!$C:$AB,10,FALSE)</f>
        <v>0.1875</v>
      </c>
      <c r="W78" s="78">
        <f>VLOOKUP($A78,TODOS!$C:$AB,11,FALSE)</f>
        <v>9.375E-2</v>
      </c>
      <c r="X78" s="78">
        <f>VLOOKUP($A78,TODOS!$C:$AB,26,FALSE)</f>
        <v>0.41379310344827586</v>
      </c>
      <c r="Z78" s="24" t="b">
        <f t="shared" si="10"/>
        <v>0</v>
      </c>
      <c r="AA78" s="24" t="b">
        <f t="shared" si="11"/>
        <v>0</v>
      </c>
      <c r="AB78" s="24" t="b">
        <f t="shared" si="12"/>
        <v>0</v>
      </c>
      <c r="AC78" s="24" t="b">
        <f t="shared" si="13"/>
        <v>0</v>
      </c>
      <c r="AD78" s="24" t="b">
        <f t="shared" si="14"/>
        <v>0</v>
      </c>
      <c r="AE78" s="24" t="b">
        <f t="shared" si="15"/>
        <v>0</v>
      </c>
      <c r="AF78" s="24" t="b">
        <f t="shared" si="16"/>
        <v>0</v>
      </c>
      <c r="AG78" s="24" t="b">
        <f t="shared" si="17"/>
        <v>0</v>
      </c>
      <c r="AH78" s="24" t="b">
        <f t="shared" si="18"/>
        <v>0</v>
      </c>
    </row>
    <row r="79" spans="1:34" s="24" customFormat="1" ht="12.5" x14ac:dyDescent="0.25">
      <c r="A79" s="24" t="str">
        <f>INDEX('CÓDIGOS RUCT DE TÍTULOS'!A:B,MATCH('HISTÓRICO (2)'!C79,'CÓDIGOS RUCT DE TÍTULOS'!B:B,0),1)</f>
        <v>2502900</v>
      </c>
      <c r="B79" s="24" t="str">
        <f>VLOOKUP(A79,'CÓDIGOS RUCT DE TÍTULOS'!A:B,2,FALSE)</f>
        <v>GRADO EN HUMANIDADES</v>
      </c>
      <c r="C79" s="22" t="s">
        <v>304</v>
      </c>
      <c r="D79" s="20"/>
      <c r="E79" s="20"/>
      <c r="F79" s="20"/>
      <c r="G79" s="20"/>
      <c r="H79" s="20"/>
      <c r="I79" s="20"/>
      <c r="J79" s="27"/>
      <c r="K79" s="27"/>
      <c r="L79" s="33"/>
      <c r="M79" s="78"/>
      <c r="N79" s="78"/>
      <c r="O79" s="78"/>
      <c r="P79" s="78">
        <f>VLOOKUP($A79,TODOS!$C:$AB,6,FALSE)</f>
        <v>0</v>
      </c>
      <c r="Q79" s="78">
        <f>VLOOKUP($A79,TODOS!$C:$AB,7,FALSE)</f>
        <v>0</v>
      </c>
      <c r="R79" s="78">
        <f>VLOOKUP($A79,TODOS!$C:$AB,16,FALSE)</f>
        <v>0</v>
      </c>
      <c r="S79" s="78">
        <f>VLOOKUP($A79,TODOS!$C:$AB,8,FALSE)</f>
        <v>0.66666666666666696</v>
      </c>
      <c r="T79" s="78">
        <f>VLOOKUP($A79,TODOS!$C:$AB,9,FALSE)</f>
        <v>0.33333333333333298</v>
      </c>
      <c r="U79" s="78">
        <f>VLOOKUP($A79,TODOS!$C:$AB,21,FALSE)</f>
        <v>0</v>
      </c>
      <c r="V79" s="78">
        <f>VLOOKUP($A79,TODOS!$C:$AB,10,FALSE)</f>
        <v>0.5</v>
      </c>
      <c r="W79" s="78">
        <f>VLOOKUP($A79,TODOS!$C:$AB,11,FALSE)</f>
        <v>0.25</v>
      </c>
      <c r="X79" s="78">
        <f>VLOOKUP($A79,TODOS!$C:$AB,26,FALSE)</f>
        <v>0</v>
      </c>
      <c r="Z79" s="24" t="b">
        <f t="shared" si="10"/>
        <v>1</v>
      </c>
      <c r="AA79" s="24" t="b">
        <f t="shared" si="11"/>
        <v>1</v>
      </c>
      <c r="AB79" s="24" t="b">
        <f t="shared" si="12"/>
        <v>1</v>
      </c>
      <c r="AC79" s="24" t="b">
        <f t="shared" si="13"/>
        <v>0</v>
      </c>
      <c r="AD79" s="24" t="b">
        <f t="shared" si="14"/>
        <v>0</v>
      </c>
      <c r="AE79" s="24" t="b">
        <f t="shared" si="15"/>
        <v>1</v>
      </c>
      <c r="AF79" s="24" t="b">
        <f t="shared" si="16"/>
        <v>0</v>
      </c>
      <c r="AG79" s="24" t="b">
        <f t="shared" si="17"/>
        <v>0</v>
      </c>
      <c r="AH79" s="24" t="b">
        <f t="shared" si="18"/>
        <v>1</v>
      </c>
    </row>
    <row r="80" spans="1:34" s="24" customFormat="1" ht="12.5" x14ac:dyDescent="0.25">
      <c r="A80" s="24" t="str">
        <f>INDEX('CÓDIGOS RUCT DE TÍTULOS'!A:B,MATCH('HISTÓRICO (2)'!C80,'CÓDIGOS RUCT DE TÍTULOS'!B:B,0),1)</f>
        <v>2502764</v>
      </c>
      <c r="B80" s="24" t="str">
        <f>VLOOKUP(A80,'CÓDIGOS RUCT DE TÍTULOS'!A:B,2,FALSE)</f>
        <v>GRADO EN GESTIÓN CULTURAL</v>
      </c>
      <c r="C80" s="22" t="s">
        <v>305</v>
      </c>
      <c r="D80" s="20">
        <v>0.33333333333333298</v>
      </c>
      <c r="E80" s="20">
        <v>0.33333333333333298</v>
      </c>
      <c r="F80" s="20">
        <v>0.2</v>
      </c>
      <c r="G80" s="20">
        <v>0.33333333333333298</v>
      </c>
      <c r="H80" s="20">
        <v>0.25925925925925902</v>
      </c>
      <c r="I80" s="20">
        <v>0.33333333333333298</v>
      </c>
      <c r="J80" s="27">
        <v>0.33333333333333331</v>
      </c>
      <c r="K80" s="27">
        <v>0.6</v>
      </c>
      <c r="L80" s="33">
        <v>0.48148148148148145</v>
      </c>
      <c r="M80" s="78"/>
      <c r="N80" s="78"/>
      <c r="O80" s="78"/>
      <c r="P80" s="78">
        <f>VLOOKUP($A80,TODOS!$C:$AB,6,FALSE)</f>
        <v>0.1</v>
      </c>
      <c r="Q80" s="78">
        <f>VLOOKUP($A80,TODOS!$C:$AB,7,FALSE)</f>
        <v>0.2</v>
      </c>
      <c r="R80" s="78">
        <f>VLOOKUP($A80,TODOS!$C:$AB,16,FALSE)</f>
        <v>0.4</v>
      </c>
      <c r="S80" s="78">
        <f>VLOOKUP($A80,TODOS!$C:$AB,8,FALSE)</f>
        <v>0.42857142857142899</v>
      </c>
      <c r="T80" s="78">
        <f>VLOOKUP($A80,TODOS!$C:$AB,9,FALSE)</f>
        <v>0.28571428571428598</v>
      </c>
      <c r="U80" s="78">
        <f>VLOOKUP($A80,TODOS!$C:$AB,21,FALSE)</f>
        <v>0.42857142857142855</v>
      </c>
      <c r="V80" s="78">
        <f>VLOOKUP($A80,TODOS!$C:$AB,10,FALSE)</f>
        <v>0.23529411764705899</v>
      </c>
      <c r="W80" s="78">
        <f>VLOOKUP($A80,TODOS!$C:$AB,11,FALSE)</f>
        <v>0.23529411764705899</v>
      </c>
      <c r="X80" s="78">
        <f>VLOOKUP($A80,TODOS!$C:$AB,26,FALSE)</f>
        <v>0.41176470588235292</v>
      </c>
      <c r="Z80" s="24" t="b">
        <f t="shared" si="10"/>
        <v>0</v>
      </c>
      <c r="AA80" s="24" t="b">
        <f t="shared" si="11"/>
        <v>0</v>
      </c>
      <c r="AB80" s="24" t="b">
        <f t="shared" si="12"/>
        <v>0</v>
      </c>
      <c r="AC80" s="24" t="b">
        <f t="shared" si="13"/>
        <v>0</v>
      </c>
      <c r="AD80" s="24" t="b">
        <f t="shared" si="14"/>
        <v>0</v>
      </c>
      <c r="AE80" s="24" t="b">
        <f t="shared" si="15"/>
        <v>0</v>
      </c>
      <c r="AF80" s="24" t="b">
        <f t="shared" si="16"/>
        <v>0</v>
      </c>
      <c r="AG80" s="24" t="b">
        <f t="shared" si="17"/>
        <v>0</v>
      </c>
      <c r="AH80" s="24" t="b">
        <f t="shared" si="18"/>
        <v>0</v>
      </c>
    </row>
    <row r="81" spans="1:34" s="24" customFormat="1" ht="12.5" x14ac:dyDescent="0.25">
      <c r="A81" s="24" t="str">
        <f>INDEX('CÓDIGOS RUCT DE TÍTULOS'!A:B,MATCH('HISTÓRICO (2)'!C81,'CÓDIGOS RUCT DE TÍTULOS'!B:B,0),1)</f>
        <v>2501839</v>
      </c>
      <c r="B81" s="24" t="str">
        <f>VLOOKUP(A81,'CÓDIGOS RUCT DE TÍTULOS'!A:B,2,FALSE)</f>
        <v>GRADO EN HISTORIA</v>
      </c>
      <c r="C81" s="22" t="s">
        <v>306</v>
      </c>
      <c r="D81" s="20">
        <v>0.46153846153846201</v>
      </c>
      <c r="E81" s="20">
        <v>0.30769230769230799</v>
      </c>
      <c r="F81" s="20">
        <v>0.66666666666666696</v>
      </c>
      <c r="G81" s="20">
        <v>0.33333333333333298</v>
      </c>
      <c r="H81" s="20">
        <v>0.5</v>
      </c>
      <c r="I81" s="20">
        <v>0.3125</v>
      </c>
      <c r="J81" s="27">
        <v>0.30769230769230771</v>
      </c>
      <c r="K81" s="27">
        <v>0</v>
      </c>
      <c r="L81" s="33">
        <v>0.26666666666666666</v>
      </c>
      <c r="M81" s="78"/>
      <c r="N81" s="78"/>
      <c r="O81" s="78"/>
      <c r="P81" s="78">
        <f>VLOOKUP($A81,TODOS!$C:$AB,6,FALSE)</f>
        <v>0.1</v>
      </c>
      <c r="Q81" s="78">
        <f>VLOOKUP($A81,TODOS!$C:$AB,7,FALSE)</f>
        <v>0.1</v>
      </c>
      <c r="R81" s="78">
        <f>VLOOKUP($A81,TODOS!$C:$AB,16,FALSE)</f>
        <v>0.4</v>
      </c>
      <c r="S81" s="78">
        <f>VLOOKUP($A81,TODOS!$C:$AB,8,FALSE)</f>
        <v>0.44444444444444398</v>
      </c>
      <c r="T81" s="78">
        <f>VLOOKUP($A81,TODOS!$C:$AB,9,FALSE)</f>
        <v>0.33333333333333298</v>
      </c>
      <c r="U81" s="78">
        <f>VLOOKUP($A81,TODOS!$C:$AB,21,FALSE)</f>
        <v>0.25</v>
      </c>
      <c r="V81" s="78">
        <f>VLOOKUP($A81,TODOS!$C:$AB,10,FALSE)</f>
        <v>0.26315789473684198</v>
      </c>
      <c r="W81" s="78">
        <f>VLOOKUP($A81,TODOS!$C:$AB,11,FALSE)</f>
        <v>0.21052631578947401</v>
      </c>
      <c r="X81" s="78">
        <f>VLOOKUP($A81,TODOS!$C:$AB,26,FALSE)</f>
        <v>0.33333333333333331</v>
      </c>
      <c r="Z81" s="24" t="b">
        <f t="shared" si="10"/>
        <v>0</v>
      </c>
      <c r="AA81" s="24" t="b">
        <f t="shared" si="11"/>
        <v>0</v>
      </c>
      <c r="AB81" s="24" t="b">
        <f t="shared" si="12"/>
        <v>0</v>
      </c>
      <c r="AC81" s="24" t="b">
        <f t="shared" si="13"/>
        <v>0</v>
      </c>
      <c r="AD81" s="24" t="b">
        <f t="shared" si="14"/>
        <v>0</v>
      </c>
      <c r="AE81" s="24" t="b">
        <f t="shared" si="15"/>
        <v>0</v>
      </c>
      <c r="AF81" s="24" t="b">
        <f t="shared" si="16"/>
        <v>0</v>
      </c>
      <c r="AG81" s="24" t="b">
        <f t="shared" si="17"/>
        <v>0</v>
      </c>
      <c r="AH81" s="24" t="b">
        <f t="shared" si="18"/>
        <v>0</v>
      </c>
    </row>
    <row r="82" spans="1:34" s="24" customFormat="1" ht="12.5" x14ac:dyDescent="0.25">
      <c r="A82" s="24" t="str">
        <f>INDEX('CÓDIGOS RUCT DE TÍTULOS'!A:B,MATCH('HISTÓRICO (2)'!C82,'CÓDIGOS RUCT DE TÍTULOS'!B:B,0),1)</f>
        <v>4315975</v>
      </c>
      <c r="B82" s="24" t="str">
        <f>VLOOKUP(A82,'CÓDIGOS RUCT DE TÍTULOS'!A:B,2,FALSE)</f>
        <v>MÁSTER UNIVERSITARIO EN ESTUDIOS DE GÉNERO, IDENTIDADES Y CIUDADANÍA</v>
      </c>
      <c r="C82" s="22" t="s">
        <v>308</v>
      </c>
      <c r="D82" s="20">
        <v>0</v>
      </c>
      <c r="E82" s="20">
        <v>0</v>
      </c>
      <c r="F82" s="20">
        <v>0.15</v>
      </c>
      <c r="G82" s="20">
        <v>0.1</v>
      </c>
      <c r="H82" s="20">
        <v>0.14285714285714299</v>
      </c>
      <c r="I82" s="20">
        <v>9.5238095238095205E-2</v>
      </c>
      <c r="J82" s="27">
        <v>0</v>
      </c>
      <c r="K82" s="27">
        <v>0.5</v>
      </c>
      <c r="L82" s="33">
        <v>0.58823529411764708</v>
      </c>
      <c r="M82" s="78"/>
      <c r="N82" s="78"/>
      <c r="O82" s="78"/>
      <c r="P82" s="78">
        <f>VLOOKUP($A82,TODOS!$C:$AB,6,FALSE)</f>
        <v>0</v>
      </c>
      <c r="Q82" s="78">
        <f>VLOOKUP($A82,TODOS!$C:$AB,7,FALSE)</f>
        <v>0</v>
      </c>
      <c r="R82" s="78">
        <f>VLOOKUP($A82,TODOS!$C:$AB,16,FALSE)</f>
        <v>1</v>
      </c>
      <c r="S82" s="78">
        <f>VLOOKUP($A82,TODOS!$C:$AB,8,FALSE)</f>
        <v>0.45</v>
      </c>
      <c r="T82" s="78">
        <f>VLOOKUP($A82,TODOS!$C:$AB,9,FALSE)</f>
        <v>0.3</v>
      </c>
      <c r="U82" s="78">
        <f>VLOOKUP($A82,TODOS!$C:$AB,21,FALSE)</f>
        <v>0.52631578947368418</v>
      </c>
      <c r="V82" s="78">
        <f>VLOOKUP($A82,TODOS!$C:$AB,10,FALSE)</f>
        <v>0.40909090909090901</v>
      </c>
      <c r="W82" s="78">
        <f>VLOOKUP($A82,TODOS!$C:$AB,11,FALSE)</f>
        <v>0.27272727272727298</v>
      </c>
      <c r="X82" s="78">
        <f>VLOOKUP($A82,TODOS!$C:$AB,26,FALSE)</f>
        <v>0.55000000000000004</v>
      </c>
      <c r="Z82" s="24" t="b">
        <f t="shared" si="10"/>
        <v>1</v>
      </c>
      <c r="AA82" s="24" t="b">
        <f t="shared" si="11"/>
        <v>1</v>
      </c>
      <c r="AB82" s="24" t="b">
        <f t="shared" si="12"/>
        <v>0</v>
      </c>
      <c r="AC82" s="24" t="b">
        <f t="shared" si="13"/>
        <v>0</v>
      </c>
      <c r="AD82" s="24" t="b">
        <f t="shared" si="14"/>
        <v>0</v>
      </c>
      <c r="AE82" s="24" t="b">
        <f t="shared" si="15"/>
        <v>0</v>
      </c>
      <c r="AF82" s="24" t="b">
        <f t="shared" si="16"/>
        <v>0</v>
      </c>
      <c r="AG82" s="24" t="b">
        <f t="shared" si="17"/>
        <v>0</v>
      </c>
      <c r="AH82" s="24" t="b">
        <f t="shared" si="18"/>
        <v>0</v>
      </c>
    </row>
    <row r="83" spans="1:34" s="24" customFormat="1" ht="12.5" x14ac:dyDescent="0.25">
      <c r="A83" s="24" t="s">
        <v>136</v>
      </c>
      <c r="B83" s="24" t="s">
        <v>350</v>
      </c>
      <c r="C83" s="22" t="s">
        <v>309</v>
      </c>
      <c r="D83" s="20">
        <v>0.2</v>
      </c>
      <c r="E83" s="20">
        <v>0.2</v>
      </c>
      <c r="F83" s="20">
        <v>0.14285714285714299</v>
      </c>
      <c r="G83" s="20">
        <v>0.14285714285714299</v>
      </c>
      <c r="H83" s="20">
        <v>0.157894736842105</v>
      </c>
      <c r="I83" s="20">
        <v>0.157894736842105</v>
      </c>
      <c r="J83" s="27">
        <v>0.4</v>
      </c>
      <c r="K83" s="27">
        <v>0.35714285714285715</v>
      </c>
      <c r="L83" s="33">
        <v>0.53846153846153844</v>
      </c>
      <c r="M83" s="78"/>
      <c r="N83" s="78"/>
      <c r="O83" s="78"/>
      <c r="P83" s="78">
        <f>VLOOKUP($A83,TODOS!$C:$AB,6,FALSE)</f>
        <v>0.66666666666666696</v>
      </c>
      <c r="Q83" s="78">
        <f>VLOOKUP($A83,TODOS!$C:$AB,7,FALSE)</f>
        <v>0.66666666666666696</v>
      </c>
      <c r="R83" s="78">
        <f>VLOOKUP($A83,TODOS!$C:$AB,16,FALSE)</f>
        <v>0</v>
      </c>
      <c r="S83" s="78">
        <f>VLOOKUP($A83,TODOS!$C:$AB,8,FALSE)</f>
        <v>0.3</v>
      </c>
      <c r="T83" s="78">
        <f>VLOOKUP($A83,TODOS!$C:$AB,9,FALSE)</f>
        <v>0.3</v>
      </c>
      <c r="U83" s="78">
        <f>VLOOKUP($A83,TODOS!$C:$AB,21,FALSE)</f>
        <v>0.375</v>
      </c>
      <c r="V83" s="78">
        <f>VLOOKUP($A83,TODOS!$C:$AB,10,FALSE)</f>
        <v>0.38461538461538503</v>
      </c>
      <c r="W83" s="78">
        <f>VLOOKUP($A83,TODOS!$C:$AB,11,FALSE)</f>
        <v>0.38461538461538503</v>
      </c>
      <c r="X83" s="78">
        <f>VLOOKUP($A83,TODOS!$C:$AB,26,FALSE)</f>
        <v>0.3</v>
      </c>
      <c r="Z83" s="24" t="b">
        <f t="shared" si="10"/>
        <v>0</v>
      </c>
      <c r="AA83" s="24" t="b">
        <f t="shared" si="11"/>
        <v>0</v>
      </c>
      <c r="AB83" s="24" t="b">
        <f t="shared" si="12"/>
        <v>0</v>
      </c>
      <c r="AC83" s="24" t="b">
        <f t="shared" si="13"/>
        <v>0</v>
      </c>
      <c r="AD83" s="24" t="b">
        <f t="shared" si="14"/>
        <v>0</v>
      </c>
      <c r="AE83" s="24" t="b">
        <f t="shared" si="15"/>
        <v>0</v>
      </c>
      <c r="AF83" s="24" t="b">
        <f t="shared" si="16"/>
        <v>0</v>
      </c>
      <c r="AG83" s="24" t="b">
        <f t="shared" si="17"/>
        <v>0</v>
      </c>
      <c r="AH83" s="24" t="b">
        <f t="shared" si="18"/>
        <v>0</v>
      </c>
    </row>
    <row r="84" spans="1:34" s="24" customFormat="1" ht="12.5" x14ac:dyDescent="0.25">
      <c r="A84" s="24" t="str">
        <f>INDEX('CÓDIGOS RUCT DE TÍTULOS'!A:B,MATCH('HISTÓRICO (2)'!C84,'CÓDIGOS RUCT DE TÍTULOS'!B:B,0),1)</f>
        <v>4315559</v>
      </c>
      <c r="B84" s="24" t="str">
        <f>VLOOKUP(A84,'CÓDIGOS RUCT DE TÍTULOS'!A:B,2,FALSE)</f>
        <v>MÁSTER UNIVERSITARIO EN PATRIMONIO HISTÓRICO Y CULTURAL</v>
      </c>
      <c r="C84" s="22" t="s">
        <v>310</v>
      </c>
      <c r="D84" s="20">
        <v>0.33333333333333298</v>
      </c>
      <c r="E84" s="20">
        <v>0.16666666666666699</v>
      </c>
      <c r="F84" s="20">
        <v>0</v>
      </c>
      <c r="G84" s="20">
        <v>0</v>
      </c>
      <c r="H84" s="20">
        <v>0.16666666666666699</v>
      </c>
      <c r="I84" s="20">
        <v>8.3333333333333301E-2</v>
      </c>
      <c r="J84" s="27">
        <v>0.5</v>
      </c>
      <c r="K84" s="27">
        <v>0.33333333333333331</v>
      </c>
      <c r="L84" s="33">
        <v>0.625</v>
      </c>
      <c r="M84" s="78"/>
      <c r="N84" s="78"/>
      <c r="O84" s="78"/>
      <c r="P84" s="78">
        <f>VLOOKUP($A84,TODOS!$C:$AB,6,FALSE)</f>
        <v>0.16666666666666699</v>
      </c>
      <c r="Q84" s="78">
        <f>VLOOKUP($A84,TODOS!$C:$AB,7,FALSE)</f>
        <v>0.16666666666666699</v>
      </c>
      <c r="R84" s="78">
        <f>VLOOKUP($A84,TODOS!$C:$AB,16,FALSE)</f>
        <v>0.66666666666666663</v>
      </c>
      <c r="S84" s="78">
        <f>VLOOKUP($A84,TODOS!$C:$AB,8,FALSE)</f>
        <v>0.16666666666666699</v>
      </c>
      <c r="T84" s="78">
        <f>VLOOKUP($A84,TODOS!$C:$AB,9,FALSE)</f>
        <v>0.16666666666666699</v>
      </c>
      <c r="U84" s="78">
        <f>VLOOKUP($A84,TODOS!$C:$AB,21,FALSE)</f>
        <v>0.36363636363636365</v>
      </c>
      <c r="V84" s="78">
        <f>VLOOKUP($A84,TODOS!$C:$AB,10,FALSE)</f>
        <v>0.16666666666666699</v>
      </c>
      <c r="W84" s="78">
        <f>VLOOKUP($A84,TODOS!$C:$AB,11,FALSE)</f>
        <v>0.16666666666666699</v>
      </c>
      <c r="X84" s="78">
        <f>VLOOKUP($A84,TODOS!$C:$AB,26,FALSE)</f>
        <v>0.47058823529411764</v>
      </c>
      <c r="Z84" s="24" t="b">
        <f t="shared" si="10"/>
        <v>0</v>
      </c>
      <c r="AA84" s="24" t="b">
        <f t="shared" si="11"/>
        <v>1</v>
      </c>
      <c r="AB84" s="24" t="b">
        <f t="shared" si="12"/>
        <v>0</v>
      </c>
      <c r="AC84" s="24" t="b">
        <f t="shared" si="13"/>
        <v>0</v>
      </c>
      <c r="AD84" s="24" t="b">
        <f t="shared" si="14"/>
        <v>1</v>
      </c>
      <c r="AE84" s="24" t="b">
        <f t="shared" si="15"/>
        <v>0</v>
      </c>
      <c r="AF84" s="24" t="b">
        <f t="shared" si="16"/>
        <v>0</v>
      </c>
      <c r="AG84" s="24" t="b">
        <f t="shared" si="17"/>
        <v>0</v>
      </c>
      <c r="AH84" s="24" t="b">
        <f t="shared" si="18"/>
        <v>0</v>
      </c>
    </row>
    <row r="85" spans="1:34" s="24" customFormat="1" ht="12.5" x14ac:dyDescent="0.25">
      <c r="A85" s="24" t="s">
        <v>156</v>
      </c>
      <c r="B85" s="24" t="s">
        <v>351</v>
      </c>
      <c r="C85" s="57" t="s">
        <v>311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7">
        <v>1</v>
      </c>
      <c r="K85" s="27">
        <v>1</v>
      </c>
      <c r="L85" s="33">
        <v>1</v>
      </c>
      <c r="M85" s="78"/>
      <c r="N85" s="78"/>
      <c r="O85" s="78"/>
      <c r="P85" s="78">
        <f>VLOOKUP($A85,TODOS!$C:$AB,6,FALSE)</f>
        <v>0</v>
      </c>
      <c r="Q85" s="78">
        <f>VLOOKUP($A85,TODOS!$C:$AB,7,FALSE)</f>
        <v>0.5</v>
      </c>
      <c r="R85" s="78">
        <f>VLOOKUP($A85,TODOS!$C:$AB,16,FALSE)</f>
        <v>0</v>
      </c>
      <c r="S85" s="78">
        <f>VLOOKUP($A85,TODOS!$C:$AB,8,FALSE)</f>
        <v>0</v>
      </c>
      <c r="T85" s="78">
        <f>VLOOKUP($A85,TODOS!$C:$AB,9,FALSE)</f>
        <v>0</v>
      </c>
      <c r="U85" s="78">
        <f>VLOOKUP($A85,TODOS!$C:$AB,21,FALSE)</f>
        <v>0.5</v>
      </c>
      <c r="V85" s="78">
        <f>VLOOKUP($A85,TODOS!$C:$AB,10,FALSE)</f>
        <v>0</v>
      </c>
      <c r="W85" s="78">
        <f>VLOOKUP($A85,TODOS!$C:$AB,11,FALSE)</f>
        <v>0.25</v>
      </c>
      <c r="X85" s="78">
        <f>VLOOKUP($A85,TODOS!$C:$AB,26,FALSE)</f>
        <v>0.33333333333333331</v>
      </c>
      <c r="Z85" s="24" t="b">
        <f t="shared" si="10"/>
        <v>1</v>
      </c>
      <c r="AA85" s="24" t="b">
        <f t="shared" si="11"/>
        <v>0</v>
      </c>
      <c r="AB85" s="24" t="b">
        <f t="shared" si="12"/>
        <v>1</v>
      </c>
      <c r="AC85" s="24" t="b">
        <f t="shared" si="13"/>
        <v>1</v>
      </c>
      <c r="AD85" s="24" t="b">
        <f t="shared" si="14"/>
        <v>1</v>
      </c>
      <c r="AE85" s="24" t="b">
        <f t="shared" si="15"/>
        <v>0</v>
      </c>
      <c r="AF85" s="24" t="b">
        <f t="shared" si="16"/>
        <v>0</v>
      </c>
      <c r="AG85" s="24" t="b">
        <f t="shared" si="17"/>
        <v>0</v>
      </c>
      <c r="AH85" s="24" t="b">
        <f t="shared" si="18"/>
        <v>0</v>
      </c>
    </row>
    <row r="86" spans="1:34" s="24" customFormat="1" ht="31.5" x14ac:dyDescent="0.25">
      <c r="A86" s="24" t="s">
        <v>210</v>
      </c>
      <c r="B86" s="24" t="s">
        <v>343</v>
      </c>
      <c r="C86" s="57" t="s">
        <v>260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7">
        <v>0.66666666666666663</v>
      </c>
      <c r="K86" s="27">
        <v>1</v>
      </c>
      <c r="L86" s="33">
        <v>0.75</v>
      </c>
      <c r="M86" s="78"/>
      <c r="N86" s="78"/>
      <c r="O86" s="78"/>
      <c r="P86" s="78">
        <f>VLOOKUP($A86,TODOS!$C:$AB,6,FALSE)</f>
        <v>0</v>
      </c>
      <c r="Q86" s="78">
        <f>VLOOKUP($A86,TODOS!$C:$AB,7,FALSE)</f>
        <v>0</v>
      </c>
      <c r="R86" s="78">
        <f>VLOOKUP($A86,TODOS!$C:$AB,16,FALSE)</f>
        <v>1</v>
      </c>
      <c r="S86" s="78">
        <f>VLOOKUP($A86,TODOS!$C:$AB,8,FALSE)</f>
        <v>0.5</v>
      </c>
      <c r="T86" s="78">
        <f>VLOOKUP($A86,TODOS!$C:$AB,9,FALSE)</f>
        <v>0.66666666666666696</v>
      </c>
      <c r="U86" s="78">
        <f>VLOOKUP($A86,TODOS!$C:$AB,21,FALSE)</f>
        <v>0.16666666666666666</v>
      </c>
      <c r="V86" s="78">
        <f>VLOOKUP($A86,TODOS!$C:$AB,10,FALSE)</f>
        <v>0.42857142857142899</v>
      </c>
      <c r="W86" s="78">
        <f>VLOOKUP($A86,TODOS!$C:$AB,11,FALSE)</f>
        <v>0.57142857142857095</v>
      </c>
      <c r="X86" s="78">
        <f>VLOOKUP($A86,TODOS!$C:$AB,26,FALSE)</f>
        <v>0.2857142857142857</v>
      </c>
      <c r="Z86" s="24" t="b">
        <f t="shared" si="10"/>
        <v>1</v>
      </c>
      <c r="AA86" s="24" t="b">
        <f t="shared" si="11"/>
        <v>1</v>
      </c>
      <c r="AB86" s="24" t="b">
        <f t="shared" si="12"/>
        <v>0</v>
      </c>
      <c r="AC86" s="24" t="b">
        <f t="shared" si="13"/>
        <v>0</v>
      </c>
      <c r="AD86" s="24" t="b">
        <f t="shared" si="14"/>
        <v>0</v>
      </c>
      <c r="AE86" s="24" t="b">
        <f t="shared" si="15"/>
        <v>0</v>
      </c>
      <c r="AF86" s="24" t="b">
        <f t="shared" si="16"/>
        <v>0</v>
      </c>
      <c r="AG86" s="24" t="b">
        <f t="shared" si="17"/>
        <v>0</v>
      </c>
      <c r="AH86" s="24" t="b">
        <f t="shared" si="18"/>
        <v>0</v>
      </c>
    </row>
    <row r="87" spans="1:34" s="24" customFormat="1" ht="12.5" x14ac:dyDescent="0.25">
      <c r="C87" s="48" t="s">
        <v>313</v>
      </c>
      <c r="D87" s="50"/>
      <c r="E87" s="50"/>
      <c r="F87" s="50"/>
      <c r="G87" s="50"/>
      <c r="H87" s="50"/>
      <c r="I87" s="50"/>
      <c r="J87" s="51"/>
      <c r="K87" s="51"/>
      <c r="L87" s="58"/>
      <c r="P87" s="24" t="e">
        <f>VLOOKUP($A87,TODOS!$C:$AB,6,FALSE)</f>
        <v>#N/A</v>
      </c>
      <c r="Q87" s="24" t="e">
        <f>VLOOKUP($A87,TODOS!$C:$AB,7,FALSE)</f>
        <v>#N/A</v>
      </c>
      <c r="R87" s="24" t="e">
        <f>VLOOKUP($A87,TODOS!$C:$AB,16,FALSE)</f>
        <v>#N/A</v>
      </c>
      <c r="S87" s="24" t="e">
        <f>VLOOKUP($A87,TODOS!$C:$AB,8,FALSE)</f>
        <v>#N/A</v>
      </c>
      <c r="T87" s="24" t="e">
        <f>VLOOKUP($A87,TODOS!$C:$AB,9,FALSE)</f>
        <v>#N/A</v>
      </c>
      <c r="U87" s="24" t="e">
        <f>VLOOKUP($A87,TODOS!$C:$AB,21,FALSE)</f>
        <v>#N/A</v>
      </c>
      <c r="V87" s="24" t="e">
        <f>VLOOKUP($A87,TODOS!$C:$AB,10,FALSE)</f>
        <v>#N/A</v>
      </c>
      <c r="W87" s="24" t="e">
        <f>VLOOKUP($A87,TODOS!$C:$AB,11,FALSE)</f>
        <v>#N/A</v>
      </c>
      <c r="X87" s="24" t="e">
        <f>VLOOKUP($A87,TODOS!$C:$AB,26,FALSE)</f>
        <v>#N/A</v>
      </c>
      <c r="Z87" s="24" t="e">
        <f t="shared" si="10"/>
        <v>#N/A</v>
      </c>
      <c r="AA87" s="24" t="e">
        <f t="shared" si="11"/>
        <v>#N/A</v>
      </c>
      <c r="AB87" s="24" t="e">
        <f t="shared" si="12"/>
        <v>#N/A</v>
      </c>
      <c r="AC87" s="24" t="e">
        <f t="shared" si="13"/>
        <v>#N/A</v>
      </c>
      <c r="AD87" s="24" t="e">
        <f t="shared" si="14"/>
        <v>#N/A</v>
      </c>
      <c r="AE87" s="24" t="e">
        <f t="shared" si="15"/>
        <v>#N/A</v>
      </c>
      <c r="AF87" s="24" t="e">
        <f t="shared" si="16"/>
        <v>#N/A</v>
      </c>
      <c r="AG87" s="24" t="e">
        <f t="shared" si="17"/>
        <v>#N/A</v>
      </c>
      <c r="AH87" s="24" t="e">
        <f t="shared" si="18"/>
        <v>#N/A</v>
      </c>
    </row>
    <row r="88" spans="1:34" s="24" customFormat="1" ht="12.5" x14ac:dyDescent="0.25">
      <c r="A88" s="24" t="str">
        <f>INDEX('CÓDIGOS RUCT DE TÍTULOS'!A:B,MATCH('HISTÓRICO (2)'!C88,'CÓDIGOS RUCT DE TÍTULOS'!B:B,0),1)</f>
        <v>2501148</v>
      </c>
      <c r="B88" s="24" t="str">
        <f>VLOOKUP(A88,'CÓDIGOS RUCT DE TÍTULOS'!A:B,2,FALSE)</f>
        <v>GRADO EN TRABAJO SOCIAL</v>
      </c>
      <c r="C88" s="22" t="s">
        <v>314</v>
      </c>
      <c r="D88" s="20">
        <v>0.25</v>
      </c>
      <c r="E88" s="20">
        <v>8.3333333333333301E-2</v>
      </c>
      <c r="F88" s="20">
        <v>0.314285714285714</v>
      </c>
      <c r="G88" s="20">
        <v>0.22857142857142901</v>
      </c>
      <c r="H88" s="20">
        <v>0.30487804878048802</v>
      </c>
      <c r="I88" s="20">
        <v>0.207317073170732</v>
      </c>
      <c r="J88" s="27">
        <v>0.83333333333333337</v>
      </c>
      <c r="K88" s="27">
        <v>0.6</v>
      </c>
      <c r="L88" s="33">
        <v>0.65822784810126578</v>
      </c>
      <c r="M88" s="78"/>
      <c r="N88" s="78"/>
      <c r="O88" s="78"/>
      <c r="P88" s="78">
        <f>VLOOKUP($A88,TODOS!$C:$AB,6,FALSE)</f>
        <v>0.38461538461538503</v>
      </c>
      <c r="Q88" s="78">
        <f>VLOOKUP($A88,TODOS!$C:$AB,7,FALSE)</f>
        <v>0.30769230769230799</v>
      </c>
      <c r="R88" s="78">
        <f>VLOOKUP($A88,TODOS!$C:$AB,16,FALSE)</f>
        <v>0.61538461538461542</v>
      </c>
      <c r="S88" s="78">
        <f>VLOOKUP($A88,TODOS!$C:$AB,8,FALSE)</f>
        <v>0.32786885245901598</v>
      </c>
      <c r="T88" s="78">
        <f>VLOOKUP($A88,TODOS!$C:$AB,9,FALSE)</f>
        <v>0.22131147540983601</v>
      </c>
      <c r="U88" s="78">
        <f>VLOOKUP($A88,TODOS!$C:$AB,21,FALSE)</f>
        <v>0.60833333333333328</v>
      </c>
      <c r="V88" s="78">
        <f>VLOOKUP($A88,TODOS!$C:$AB,10,FALSE)</f>
        <v>0.33333333333333298</v>
      </c>
      <c r="W88" s="78">
        <f>VLOOKUP($A88,TODOS!$C:$AB,11,FALSE)</f>
        <v>0.22962962962962999</v>
      </c>
      <c r="X88" s="78">
        <f>VLOOKUP($A88,TODOS!$C:$AB,26,FALSE)</f>
        <v>0.60902255639097747</v>
      </c>
      <c r="Z88" s="24" t="b">
        <f t="shared" si="10"/>
        <v>0</v>
      </c>
      <c r="AA88" s="24" t="b">
        <f t="shared" si="11"/>
        <v>0</v>
      </c>
      <c r="AB88" s="24" t="b">
        <f t="shared" si="12"/>
        <v>0</v>
      </c>
      <c r="AC88" s="24" t="b">
        <f t="shared" si="13"/>
        <v>0</v>
      </c>
      <c r="AD88" s="24" t="b">
        <f t="shared" si="14"/>
        <v>0</v>
      </c>
      <c r="AE88" s="24" t="b">
        <f t="shared" si="15"/>
        <v>0</v>
      </c>
      <c r="AF88" s="24" t="b">
        <f t="shared" si="16"/>
        <v>0</v>
      </c>
      <c r="AG88" s="24" t="b">
        <f t="shared" si="17"/>
        <v>0</v>
      </c>
      <c r="AH88" s="24" t="b">
        <f t="shared" si="18"/>
        <v>0</v>
      </c>
    </row>
    <row r="89" spans="1:34" s="24" customFormat="1" ht="12.5" x14ac:dyDescent="0.25">
      <c r="A89" s="24" t="str">
        <f>INDEX('CÓDIGOS RUCT DE TÍTULOS'!A:B,MATCH('HISTÓRICO (2)'!C89,'CÓDIGOS RUCT DE TÍTULOS'!B:B,0),1)</f>
        <v>4315971</v>
      </c>
      <c r="B89" s="24" t="str">
        <f>VLOOKUP(A89,'CÓDIGOS RUCT DE TÍTULOS'!A:B,2,FALSE)</f>
        <v>MÁSTER UNIVERSITARIO EN INVESTIGACIÓN E INTERVENCIÓN EN TRABAJO SOCIAL</v>
      </c>
      <c r="C89" s="22" t="s">
        <v>315</v>
      </c>
      <c r="D89" s="20">
        <v>0</v>
      </c>
      <c r="E89" s="20">
        <v>0</v>
      </c>
      <c r="F89" s="20">
        <v>0.42857142857142899</v>
      </c>
      <c r="G89" s="20">
        <v>0.35714285714285698</v>
      </c>
      <c r="H89" s="20">
        <v>0.35294117647058798</v>
      </c>
      <c r="I89" s="20">
        <v>0.29411764705882398</v>
      </c>
      <c r="J89" s="27">
        <v>0.66666666666666663</v>
      </c>
      <c r="K89" s="27">
        <v>0.5714285714285714</v>
      </c>
      <c r="L89" s="33">
        <v>0.58823529411764708</v>
      </c>
      <c r="M89" s="78"/>
      <c r="N89" s="78"/>
      <c r="O89" s="78"/>
      <c r="P89" s="78">
        <f>VLOOKUP($A89,TODOS!$C:$AB,6,FALSE)</f>
        <v>0.5</v>
      </c>
      <c r="Q89" s="78">
        <f>VLOOKUP($A89,TODOS!$C:$AB,7,FALSE)</f>
        <v>0</v>
      </c>
      <c r="R89" s="78">
        <f>VLOOKUP($A89,TODOS!$C:$AB,16,FALSE)</f>
        <v>1</v>
      </c>
      <c r="S89" s="78">
        <f>VLOOKUP($A89,TODOS!$C:$AB,8,FALSE)</f>
        <v>0.133333333333333</v>
      </c>
      <c r="T89" s="78">
        <f>VLOOKUP($A89,TODOS!$C:$AB,9,FALSE)</f>
        <v>0.133333333333333</v>
      </c>
      <c r="U89" s="78">
        <f>VLOOKUP($A89,TODOS!$C:$AB,21,FALSE)</f>
        <v>0.73333333333333328</v>
      </c>
      <c r="V89" s="78">
        <f>VLOOKUP($A89,TODOS!$C:$AB,10,FALSE)</f>
        <v>0.21052631578947401</v>
      </c>
      <c r="W89" s="78">
        <f>VLOOKUP($A89,TODOS!$C:$AB,11,FALSE)</f>
        <v>0.105263157894737</v>
      </c>
      <c r="X89" s="78">
        <f>VLOOKUP($A89,TODOS!$C:$AB,26,FALSE)</f>
        <v>0.78947368421052633</v>
      </c>
      <c r="Z89" s="24" t="b">
        <f t="shared" si="10"/>
        <v>0</v>
      </c>
      <c r="AA89" s="24" t="b">
        <f t="shared" si="11"/>
        <v>1</v>
      </c>
      <c r="AB89" s="24" t="b">
        <f t="shared" si="12"/>
        <v>0</v>
      </c>
      <c r="AC89" s="24" t="b">
        <f t="shared" si="13"/>
        <v>0</v>
      </c>
      <c r="AD89" s="24" t="b">
        <f t="shared" si="14"/>
        <v>0</v>
      </c>
      <c r="AE89" s="24" t="b">
        <f t="shared" si="15"/>
        <v>0</v>
      </c>
      <c r="AF89" s="24" t="b">
        <f t="shared" si="16"/>
        <v>0</v>
      </c>
      <c r="AG89" s="24" t="b">
        <f t="shared" si="17"/>
        <v>0</v>
      </c>
      <c r="AH89" s="24" t="b">
        <f t="shared" si="18"/>
        <v>0</v>
      </c>
    </row>
    <row r="90" spans="1:34" s="24" customFormat="1" ht="12.5" x14ac:dyDescent="0.25">
      <c r="C90" s="48" t="s">
        <v>316</v>
      </c>
      <c r="D90" s="50"/>
      <c r="E90" s="50"/>
      <c r="F90" s="50"/>
      <c r="G90" s="50"/>
      <c r="H90" s="50"/>
      <c r="I90" s="50"/>
      <c r="J90" s="51"/>
      <c r="K90" s="51"/>
      <c r="L90" s="58"/>
      <c r="P90" s="24" t="e">
        <f>VLOOKUP($A90,TODOS!$C:$AB,6,FALSE)</f>
        <v>#N/A</v>
      </c>
      <c r="Q90" s="24" t="e">
        <f>VLOOKUP($A90,TODOS!$C:$AB,7,FALSE)</f>
        <v>#N/A</v>
      </c>
      <c r="R90" s="24" t="e">
        <f>VLOOKUP($A90,TODOS!$C:$AB,16,FALSE)</f>
        <v>#N/A</v>
      </c>
      <c r="S90" s="24" t="e">
        <f>VLOOKUP($A90,TODOS!$C:$AB,8,FALSE)</f>
        <v>#N/A</v>
      </c>
      <c r="T90" s="24" t="e">
        <f>VLOOKUP($A90,TODOS!$C:$AB,9,FALSE)</f>
        <v>#N/A</v>
      </c>
      <c r="U90" s="24" t="e">
        <f>VLOOKUP($A90,TODOS!$C:$AB,21,FALSE)</f>
        <v>#N/A</v>
      </c>
      <c r="V90" s="24" t="e">
        <f>VLOOKUP($A90,TODOS!$C:$AB,10,FALSE)</f>
        <v>#N/A</v>
      </c>
      <c r="W90" s="24" t="e">
        <f>VLOOKUP($A90,TODOS!$C:$AB,11,FALSE)</f>
        <v>#N/A</v>
      </c>
      <c r="X90" s="24" t="e">
        <f>VLOOKUP($A90,TODOS!$C:$AB,26,FALSE)</f>
        <v>#N/A</v>
      </c>
      <c r="Z90" s="24" t="e">
        <f t="shared" si="10"/>
        <v>#N/A</v>
      </c>
      <c r="AA90" s="24" t="e">
        <f t="shared" si="11"/>
        <v>#N/A</v>
      </c>
      <c r="AB90" s="24" t="e">
        <f t="shared" si="12"/>
        <v>#N/A</v>
      </c>
      <c r="AC90" s="24" t="e">
        <f t="shared" si="13"/>
        <v>#N/A</v>
      </c>
      <c r="AD90" s="24" t="e">
        <f t="shared" si="14"/>
        <v>#N/A</v>
      </c>
      <c r="AE90" s="24" t="e">
        <f t="shared" si="15"/>
        <v>#N/A</v>
      </c>
      <c r="AF90" s="24" t="e">
        <f t="shared" si="16"/>
        <v>#N/A</v>
      </c>
      <c r="AG90" s="24" t="e">
        <f t="shared" si="17"/>
        <v>#N/A</v>
      </c>
      <c r="AH90" s="24" t="e">
        <f t="shared" si="18"/>
        <v>#N/A</v>
      </c>
    </row>
    <row r="91" spans="1:34" s="24" customFormat="1" ht="12.5" x14ac:dyDescent="0.25">
      <c r="A91" s="24" t="s">
        <v>184</v>
      </c>
      <c r="B91" s="24" t="s">
        <v>352</v>
      </c>
      <c r="C91" s="22" t="s">
        <v>317</v>
      </c>
      <c r="D91" s="20">
        <v>0.2</v>
      </c>
      <c r="E91" s="20">
        <v>0.1</v>
      </c>
      <c r="F91" s="20">
        <v>0.33333333333333298</v>
      </c>
      <c r="G91" s="20">
        <v>0</v>
      </c>
      <c r="H91" s="20">
        <v>0.25</v>
      </c>
      <c r="I91" s="20">
        <v>6.25E-2</v>
      </c>
      <c r="J91" s="27">
        <v>0.5</v>
      </c>
      <c r="K91" s="27">
        <v>0.66666666666666663</v>
      </c>
      <c r="L91" s="33">
        <v>0.6</v>
      </c>
      <c r="M91" s="78"/>
      <c r="N91" s="78"/>
      <c r="O91" s="78"/>
      <c r="P91" s="78">
        <f>VLOOKUP($A91,TODOS!$C:$AB,6,FALSE)</f>
        <v>0</v>
      </c>
      <c r="Q91" s="78">
        <f>VLOOKUP($A91,TODOS!$C:$AB,7,FALSE)</f>
        <v>0</v>
      </c>
      <c r="R91" s="78">
        <f>VLOOKUP($A91,TODOS!$C:$AB,16,FALSE)</f>
        <v>1</v>
      </c>
      <c r="S91" s="78">
        <f>VLOOKUP($A91,TODOS!$C:$AB,8,FALSE)</f>
        <v>0.42857142857142899</v>
      </c>
      <c r="T91" s="78">
        <f>VLOOKUP($A91,TODOS!$C:$AB,9,FALSE)</f>
        <v>0.28571428571428598</v>
      </c>
      <c r="U91" s="78">
        <f>VLOOKUP($A91,TODOS!$C:$AB,21,FALSE)</f>
        <v>0.33333333333333331</v>
      </c>
      <c r="V91" s="78">
        <f>VLOOKUP($A91,TODOS!$C:$AB,10,FALSE)</f>
        <v>0.25</v>
      </c>
      <c r="W91" s="78">
        <f>VLOOKUP($A91,TODOS!$C:$AB,11,FALSE)</f>
        <v>0.16666666666666699</v>
      </c>
      <c r="X91" s="78">
        <f>VLOOKUP($A91,TODOS!$C:$AB,26,FALSE)</f>
        <v>0.6</v>
      </c>
      <c r="Z91" s="24" t="b">
        <f t="shared" si="10"/>
        <v>0</v>
      </c>
      <c r="AA91" s="24" t="b">
        <f t="shared" si="11"/>
        <v>0</v>
      </c>
      <c r="AB91" s="24" t="b">
        <f t="shared" si="12"/>
        <v>0</v>
      </c>
      <c r="AC91" s="24" t="b">
        <f t="shared" si="13"/>
        <v>0</v>
      </c>
      <c r="AD91" s="24" t="b">
        <f t="shared" si="14"/>
        <v>0</v>
      </c>
      <c r="AE91" s="24" t="b">
        <f t="shared" si="15"/>
        <v>0</v>
      </c>
      <c r="AF91" s="24" t="b">
        <f t="shared" si="16"/>
        <v>0</v>
      </c>
      <c r="AG91" s="24" t="b">
        <f t="shared" si="17"/>
        <v>0</v>
      </c>
      <c r="AH91" s="24" t="b">
        <f t="shared" si="18"/>
        <v>1</v>
      </c>
    </row>
    <row r="92" spans="1:34" s="24" customFormat="1" ht="12.5" x14ac:dyDescent="0.25">
      <c r="A92" s="24" t="str">
        <f>INDEX('CÓDIGOS RUCT DE TÍTULOS'!A:B,MATCH('HISTÓRICO (2)'!C92,'CÓDIGOS RUCT DE TÍTULOS'!B:B,0),1)</f>
        <v>5601184</v>
      </c>
      <c r="B92" s="24" t="str">
        <f>VLOOKUP(A92,'CÓDIGOS RUCT DE TÍTULOS'!A:B,2,FALSE)</f>
        <v>CIENCIAS DE LA SALUD</v>
      </c>
      <c r="C92" s="22" t="s">
        <v>318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7">
        <v>0</v>
      </c>
      <c r="K92" s="27">
        <v>0.5</v>
      </c>
      <c r="L92" s="33">
        <v>0.33333333333333331</v>
      </c>
      <c r="M92" s="78"/>
      <c r="N92" s="78"/>
      <c r="O92" s="78"/>
      <c r="P92" s="78">
        <f>VLOOKUP($A92,TODOS!$C:$AB,6,FALSE)</f>
        <v>0</v>
      </c>
      <c r="Q92" s="78">
        <f>VLOOKUP($A92,TODOS!$C:$AB,7,FALSE)</f>
        <v>0</v>
      </c>
      <c r="R92" s="78">
        <f>VLOOKUP($A92,TODOS!$C:$AB,16,FALSE)</f>
        <v>1</v>
      </c>
      <c r="S92" s="78">
        <f>VLOOKUP($A92,TODOS!$C:$AB,8,FALSE)</f>
        <v>0</v>
      </c>
      <c r="T92" s="78">
        <f>VLOOKUP($A92,TODOS!$C:$AB,9,FALSE)</f>
        <v>0</v>
      </c>
      <c r="U92" s="78">
        <f>VLOOKUP($A92,TODOS!$C:$AB,21,FALSE)</f>
        <v>1</v>
      </c>
      <c r="V92" s="78">
        <f>VLOOKUP($A92,TODOS!$C:$AB,10,FALSE)</f>
        <v>0</v>
      </c>
      <c r="W92" s="78">
        <f>VLOOKUP($A92,TODOS!$C:$AB,11,FALSE)</f>
        <v>0</v>
      </c>
      <c r="X92" s="78">
        <f>VLOOKUP($A92,TODOS!$C:$AB,26,FALSE)</f>
        <v>1</v>
      </c>
      <c r="Z92" s="24" t="b">
        <f t="shared" si="10"/>
        <v>1</v>
      </c>
      <c r="AA92" s="24" t="b">
        <f t="shared" si="11"/>
        <v>1</v>
      </c>
      <c r="AB92" s="24" t="b">
        <f t="shared" si="12"/>
        <v>0</v>
      </c>
      <c r="AC92" s="24" t="b">
        <f t="shared" si="13"/>
        <v>1</v>
      </c>
      <c r="AD92" s="24" t="b">
        <f t="shared" si="14"/>
        <v>1</v>
      </c>
      <c r="AE92" s="24" t="b">
        <f t="shared" si="15"/>
        <v>0</v>
      </c>
      <c r="AF92" s="24" t="b">
        <f t="shared" si="16"/>
        <v>1</v>
      </c>
      <c r="AG92" s="24" t="b">
        <f t="shared" si="17"/>
        <v>0</v>
      </c>
      <c r="AH92" s="24" t="b">
        <f t="shared" si="18"/>
        <v>0</v>
      </c>
    </row>
    <row r="93" spans="1:34" s="24" customFormat="1" ht="12.5" x14ac:dyDescent="0.25">
      <c r="A93" s="24" t="s">
        <v>192</v>
      </c>
      <c r="B93" s="24" t="s">
        <v>353</v>
      </c>
      <c r="C93" s="22" t="s">
        <v>319</v>
      </c>
      <c r="D93" s="20">
        <v>0</v>
      </c>
      <c r="E93" s="20">
        <v>0</v>
      </c>
      <c r="F93" s="20">
        <v>1</v>
      </c>
      <c r="G93" s="20">
        <v>0</v>
      </c>
      <c r="H93" s="20">
        <v>0.33333333333333298</v>
      </c>
      <c r="I93" s="20">
        <v>0</v>
      </c>
      <c r="J93" s="27">
        <v>1</v>
      </c>
      <c r="K93" s="27">
        <v>1</v>
      </c>
      <c r="L93" s="33">
        <v>1</v>
      </c>
      <c r="M93" s="78"/>
      <c r="N93" s="78"/>
      <c r="O93" s="78"/>
      <c r="P93" s="78">
        <f>VLOOKUP($A93,TODOS!$C:$AB,6,FALSE)</f>
        <v>0</v>
      </c>
      <c r="Q93" s="78">
        <f>VLOOKUP($A93,TODOS!$C:$AB,7,FALSE)</f>
        <v>0</v>
      </c>
      <c r="R93" s="78">
        <f>VLOOKUP($A93,TODOS!$C:$AB,16,FALSE)</f>
        <v>0</v>
      </c>
      <c r="S93" s="78">
        <f>VLOOKUP($A93,TODOS!$C:$AB,8,FALSE)</f>
        <v>0</v>
      </c>
      <c r="T93" s="78">
        <f>VLOOKUP($A93,TODOS!$C:$AB,9,FALSE)</f>
        <v>0</v>
      </c>
      <c r="U93" s="78">
        <f>VLOOKUP($A93,TODOS!$C:$AB,21,FALSE)</f>
        <v>0</v>
      </c>
      <c r="V93" s="78">
        <f>VLOOKUP($A93,TODOS!$C:$AB,10,FALSE)</f>
        <v>0</v>
      </c>
      <c r="W93" s="78">
        <f>VLOOKUP($A93,TODOS!$C:$AB,11,FALSE)</f>
        <v>0</v>
      </c>
      <c r="X93" s="78">
        <f>VLOOKUP($A93,TODOS!$C:$AB,26,FALSE)</f>
        <v>0</v>
      </c>
      <c r="Z93" s="24" t="b">
        <f t="shared" si="10"/>
        <v>1</v>
      </c>
      <c r="AA93" s="24" t="b">
        <f t="shared" si="11"/>
        <v>1</v>
      </c>
      <c r="AB93" s="24" t="b">
        <f t="shared" si="12"/>
        <v>0</v>
      </c>
      <c r="AC93" s="24" t="b">
        <f t="shared" si="13"/>
        <v>1</v>
      </c>
      <c r="AD93" s="24" t="b">
        <f t="shared" si="14"/>
        <v>0</v>
      </c>
      <c r="AE93" s="24" t="b">
        <f t="shared" si="15"/>
        <v>1</v>
      </c>
      <c r="AF93" s="24" t="b">
        <f t="shared" si="16"/>
        <v>0</v>
      </c>
      <c r="AG93" s="24" t="b">
        <f t="shared" si="17"/>
        <v>0</v>
      </c>
      <c r="AH93" s="24" t="b">
        <f t="shared" si="18"/>
        <v>0</v>
      </c>
    </row>
    <row r="94" spans="1:34" s="24" customFormat="1" ht="12.5" x14ac:dyDescent="0.25">
      <c r="A94" s="24" t="str">
        <f>INDEX('CÓDIGOS RUCT DE TÍTULOS'!A:B,MATCH('HISTÓRICO (2)'!C94,'CÓDIGOS RUCT DE TÍTULOS'!B:B,0),1)</f>
        <v>5601109</v>
      </c>
      <c r="B94" s="24" t="str">
        <f>VLOOKUP(A94,'CÓDIGOS RUCT DE TÍTULOS'!A:B,2,FALSE)</f>
        <v>CIENCIAS SOCIALES Y DE LA EDUCACIÓN</v>
      </c>
      <c r="C94" s="22" t="s">
        <v>320</v>
      </c>
      <c r="D94" s="20"/>
      <c r="E94" s="20"/>
      <c r="F94" s="20"/>
      <c r="G94" s="20"/>
      <c r="H94" s="20"/>
      <c r="I94" s="20"/>
      <c r="J94" s="27"/>
      <c r="K94" s="27"/>
      <c r="L94" s="33"/>
      <c r="M94" s="78"/>
      <c r="N94" s="78"/>
      <c r="O94" s="78"/>
      <c r="P94" s="78">
        <f>VLOOKUP($A94,TODOS!$C:$AB,6,FALSE)</f>
        <v>0.33333333333333298</v>
      </c>
      <c r="Q94" s="78">
        <f>VLOOKUP($A94,TODOS!$C:$AB,7,FALSE)</f>
        <v>0</v>
      </c>
      <c r="R94" s="78">
        <f>VLOOKUP($A94,TODOS!$C:$AB,16,FALSE)</f>
        <v>1</v>
      </c>
      <c r="S94" s="78">
        <f>VLOOKUP($A94,TODOS!$C:$AB,8,FALSE)</f>
        <v>0</v>
      </c>
      <c r="T94" s="78">
        <f>VLOOKUP($A94,TODOS!$C:$AB,9,FALSE)</f>
        <v>0</v>
      </c>
      <c r="U94" s="78">
        <f>VLOOKUP($A94,TODOS!$C:$AB,21,FALSE)</f>
        <v>1</v>
      </c>
      <c r="V94" s="78">
        <f>VLOOKUP($A94,TODOS!$C:$AB,10,FALSE)</f>
        <v>0.2</v>
      </c>
      <c r="W94" s="78">
        <f>VLOOKUP($A94,TODOS!$C:$AB,11,FALSE)</f>
        <v>0</v>
      </c>
      <c r="X94" s="78">
        <f>VLOOKUP($A94,TODOS!$C:$AB,26,FALSE)</f>
        <v>1</v>
      </c>
      <c r="Z94" s="24" t="b">
        <f t="shared" si="10"/>
        <v>0</v>
      </c>
      <c r="AA94" s="24" t="b">
        <f t="shared" si="11"/>
        <v>1</v>
      </c>
      <c r="AB94" s="24" t="b">
        <f t="shared" si="12"/>
        <v>0</v>
      </c>
      <c r="AC94" s="24" t="b">
        <f t="shared" si="13"/>
        <v>1</v>
      </c>
      <c r="AD94" s="24" t="b">
        <f t="shared" si="14"/>
        <v>1</v>
      </c>
      <c r="AE94" s="24" t="b">
        <f t="shared" si="15"/>
        <v>0</v>
      </c>
      <c r="AF94" s="24" t="b">
        <f t="shared" si="16"/>
        <v>0</v>
      </c>
      <c r="AG94" s="24" t="b">
        <f t="shared" si="17"/>
        <v>1</v>
      </c>
      <c r="AH94" s="24" t="b">
        <f t="shared" si="18"/>
        <v>0</v>
      </c>
    </row>
    <row r="95" spans="1:34" s="24" customFormat="1" ht="12.5" x14ac:dyDescent="0.25">
      <c r="A95" s="24" t="s">
        <v>182</v>
      </c>
      <c r="B95" s="24" t="s">
        <v>354</v>
      </c>
      <c r="C95" s="22" t="s">
        <v>321</v>
      </c>
      <c r="D95" s="20">
        <v>0</v>
      </c>
      <c r="E95" s="20">
        <v>0</v>
      </c>
      <c r="F95" s="20">
        <v>0.25</v>
      </c>
      <c r="G95" s="20">
        <v>0</v>
      </c>
      <c r="H95" s="20">
        <v>0.11111111111111099</v>
      </c>
      <c r="I95" s="20">
        <v>0</v>
      </c>
      <c r="J95" s="27">
        <v>0.6</v>
      </c>
      <c r="K95" s="27">
        <v>0.25</v>
      </c>
      <c r="L95" s="33">
        <v>1</v>
      </c>
      <c r="M95" s="78"/>
      <c r="N95" s="78"/>
      <c r="O95" s="78"/>
      <c r="P95" s="78">
        <f>VLOOKUP($A95,TODOS!$C:$AB,6,FALSE)</f>
        <v>0</v>
      </c>
      <c r="Q95" s="78">
        <f>VLOOKUP($A95,TODOS!$C:$AB,7,FALSE)</f>
        <v>0</v>
      </c>
      <c r="R95" s="78">
        <f>VLOOKUP($A95,TODOS!$C:$AB,16,FALSE)</f>
        <v>0</v>
      </c>
      <c r="S95" s="78">
        <f>VLOOKUP($A95,TODOS!$C:$AB,8,FALSE)</f>
        <v>0</v>
      </c>
      <c r="T95" s="78">
        <f>VLOOKUP($A95,TODOS!$C:$AB,9,FALSE)</f>
        <v>0</v>
      </c>
      <c r="U95" s="78">
        <f>VLOOKUP($A95,TODOS!$C:$AB,21,FALSE)</f>
        <v>0</v>
      </c>
      <c r="V95" s="78">
        <f>VLOOKUP($A95,TODOS!$C:$AB,10,FALSE)</f>
        <v>0</v>
      </c>
      <c r="W95" s="78">
        <f>VLOOKUP($A95,TODOS!$C:$AB,11,FALSE)</f>
        <v>0</v>
      </c>
      <c r="X95" s="78">
        <f>VLOOKUP($A95,TODOS!$C:$AB,26,FALSE)</f>
        <v>0</v>
      </c>
      <c r="Z95" s="24" t="b">
        <f t="shared" si="10"/>
        <v>1</v>
      </c>
      <c r="AA95" s="24" t="b">
        <f t="shared" si="11"/>
        <v>1</v>
      </c>
      <c r="AB95" s="24" t="b">
        <f t="shared" si="12"/>
        <v>0</v>
      </c>
      <c r="AC95" s="24" t="b">
        <f t="shared" si="13"/>
        <v>1</v>
      </c>
      <c r="AD95" s="24" t="b">
        <f t="shared" si="14"/>
        <v>0</v>
      </c>
      <c r="AE95" s="24" t="b">
        <f t="shared" si="15"/>
        <v>1</v>
      </c>
      <c r="AF95" s="24" t="b">
        <f t="shared" si="16"/>
        <v>0</v>
      </c>
      <c r="AG95" s="24" t="b">
        <f t="shared" si="17"/>
        <v>0</v>
      </c>
      <c r="AH95" s="24" t="b">
        <f t="shared" si="18"/>
        <v>0</v>
      </c>
    </row>
    <row r="96" spans="1:34" s="24" customFormat="1" ht="12.5" x14ac:dyDescent="0.25">
      <c r="A96" s="24" t="s">
        <v>186</v>
      </c>
      <c r="B96" s="24" t="s">
        <v>355</v>
      </c>
      <c r="C96" s="22" t="s">
        <v>322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7">
        <v>0</v>
      </c>
      <c r="K96" s="27">
        <v>0.5</v>
      </c>
      <c r="L96" s="33">
        <v>1</v>
      </c>
      <c r="M96" s="78"/>
      <c r="N96" s="78"/>
      <c r="O96" s="78"/>
      <c r="P96" s="78">
        <f>VLOOKUP($A96,TODOS!$C:$AB,6,FALSE)</f>
        <v>0</v>
      </c>
      <c r="Q96" s="78">
        <f>VLOOKUP($A96,TODOS!$C:$AB,7,FALSE)</f>
        <v>0</v>
      </c>
      <c r="R96" s="78">
        <f>VLOOKUP($A96,TODOS!$C:$AB,16,FALSE)</f>
        <v>0</v>
      </c>
      <c r="S96" s="78">
        <f>VLOOKUP($A96,TODOS!$C:$AB,8,FALSE)</f>
        <v>0</v>
      </c>
      <c r="T96" s="78">
        <f>VLOOKUP($A96,TODOS!$C:$AB,9,FALSE)</f>
        <v>0</v>
      </c>
      <c r="U96" s="78">
        <f>VLOOKUP($A96,TODOS!$C:$AB,21,FALSE)</f>
        <v>0.5</v>
      </c>
      <c r="V96" s="78">
        <f>VLOOKUP($A96,TODOS!$C:$AB,10,FALSE)</f>
        <v>0</v>
      </c>
      <c r="W96" s="78">
        <f>VLOOKUP($A96,TODOS!$C:$AB,11,FALSE)</f>
        <v>0</v>
      </c>
      <c r="X96" s="78">
        <f>VLOOKUP($A96,TODOS!$C:$AB,26,FALSE)</f>
        <v>0.5</v>
      </c>
      <c r="Z96" s="24" t="b">
        <f t="shared" si="10"/>
        <v>1</v>
      </c>
      <c r="AA96" s="24" t="b">
        <f t="shared" si="11"/>
        <v>1</v>
      </c>
      <c r="AB96" s="24" t="b">
        <f t="shared" si="12"/>
        <v>1</v>
      </c>
      <c r="AC96" s="24" t="b">
        <f t="shared" si="13"/>
        <v>1</v>
      </c>
      <c r="AD96" s="24" t="b">
        <f t="shared" si="14"/>
        <v>1</v>
      </c>
      <c r="AE96" s="24" t="b">
        <f t="shared" si="15"/>
        <v>0</v>
      </c>
      <c r="AF96" s="24" t="b">
        <f t="shared" si="16"/>
        <v>1</v>
      </c>
      <c r="AG96" s="24" t="b">
        <f t="shared" si="17"/>
        <v>0</v>
      </c>
      <c r="AH96" s="24" t="b">
        <f t="shared" si="18"/>
        <v>0</v>
      </c>
    </row>
    <row r="97" spans="1:34" s="24" customFormat="1" ht="12.5" x14ac:dyDescent="0.25">
      <c r="A97" s="24" t="str">
        <f>INDEX('CÓDIGOS RUCT DE TÍTULOS'!A:B,MATCH('HISTÓRICO (2)'!C97,'CÓDIGOS RUCT DE TÍTULOS'!B:B,0),1)</f>
        <v>5600301</v>
      </c>
      <c r="B97" s="24" t="str">
        <f>VLOOKUP(A97,'CÓDIGOS RUCT DE TÍTULOS'!A:B,2,FALSE)</f>
        <v>LENGUAS Y CULTURAS</v>
      </c>
      <c r="C97" s="22" t="s">
        <v>323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7">
        <v>0.5</v>
      </c>
      <c r="K97" s="27">
        <v>1</v>
      </c>
      <c r="L97" s="33">
        <v>0.66666666666666663</v>
      </c>
      <c r="M97" s="78"/>
      <c r="N97" s="78"/>
      <c r="O97" s="78"/>
      <c r="P97" s="78">
        <f>VLOOKUP($A97,TODOS!$C:$AB,6,FALSE)</f>
        <v>0</v>
      </c>
      <c r="Q97" s="78">
        <f>VLOOKUP($A97,TODOS!$C:$AB,7,FALSE)</f>
        <v>0</v>
      </c>
      <c r="R97" s="78">
        <f>VLOOKUP($A97,TODOS!$C:$AB,16,FALSE)</f>
        <v>0</v>
      </c>
      <c r="S97" s="78">
        <f>VLOOKUP($A97,TODOS!$C:$AB,8,FALSE)</f>
        <v>0</v>
      </c>
      <c r="T97" s="78">
        <f>VLOOKUP($A97,TODOS!$C:$AB,9,FALSE)</f>
        <v>0</v>
      </c>
      <c r="U97" s="78">
        <f>VLOOKUP($A97,TODOS!$C:$AB,21,FALSE)</f>
        <v>1</v>
      </c>
      <c r="V97" s="78">
        <f>VLOOKUP($A97,TODOS!$C:$AB,10,FALSE)</f>
        <v>0</v>
      </c>
      <c r="W97" s="78">
        <f>VLOOKUP($A97,TODOS!$C:$AB,11,FALSE)</f>
        <v>0</v>
      </c>
      <c r="X97" s="78">
        <f>VLOOKUP($A97,TODOS!$C:$AB,26,FALSE)</f>
        <v>1</v>
      </c>
      <c r="Z97" s="24" t="b">
        <f t="shared" si="10"/>
        <v>1</v>
      </c>
      <c r="AA97" s="24" t="b">
        <f t="shared" si="11"/>
        <v>1</v>
      </c>
      <c r="AB97" s="24" t="b">
        <f t="shared" si="12"/>
        <v>1</v>
      </c>
      <c r="AC97" s="24" t="b">
        <f t="shared" si="13"/>
        <v>1</v>
      </c>
      <c r="AD97" s="24" t="b">
        <f t="shared" si="14"/>
        <v>1</v>
      </c>
      <c r="AE97" s="24" t="b">
        <f t="shared" si="15"/>
        <v>0</v>
      </c>
      <c r="AF97" s="24" t="b">
        <f t="shared" si="16"/>
        <v>0</v>
      </c>
      <c r="AG97" s="24" t="b">
        <f t="shared" si="17"/>
        <v>0</v>
      </c>
      <c r="AH97" s="24" t="b">
        <f t="shared" si="18"/>
        <v>0</v>
      </c>
    </row>
    <row r="98" spans="1:34" s="24" customFormat="1" ht="12.5" x14ac:dyDescent="0.25">
      <c r="A98" s="24" t="str">
        <f>INDEX('CÓDIGOS RUCT DE TÍTULOS'!A:B,MATCH('HISTÓRICO (2)'!C98,'CÓDIGOS RUCT DE TÍTULOS'!B:B,0),1)</f>
        <v>5600390</v>
      </c>
      <c r="B98" s="24" t="str">
        <f>VLOOKUP(A98,'CÓDIGOS RUCT DE TÍTULOS'!A:B,2,FALSE)</f>
        <v>PATRIMONIO</v>
      </c>
      <c r="C98" s="22" t="s">
        <v>324</v>
      </c>
      <c r="D98" s="20">
        <v>0.125</v>
      </c>
      <c r="E98" s="20">
        <v>0.25</v>
      </c>
      <c r="F98" s="20">
        <v>0</v>
      </c>
      <c r="G98" s="20">
        <v>0</v>
      </c>
      <c r="H98" s="20">
        <v>0.11111111111111099</v>
      </c>
      <c r="I98" s="20">
        <v>0.22222222222222199</v>
      </c>
      <c r="J98" s="27">
        <v>0.375</v>
      </c>
      <c r="K98" s="27">
        <v>0</v>
      </c>
      <c r="L98" s="33">
        <v>0.42857142857142855</v>
      </c>
      <c r="M98" s="78"/>
      <c r="N98" s="78"/>
      <c r="O98" s="78"/>
      <c r="P98" s="78">
        <f>VLOOKUP($A98,TODOS!$C:$AB,6,FALSE)</f>
        <v>0</v>
      </c>
      <c r="Q98" s="78">
        <f>VLOOKUP($A98,TODOS!$C:$AB,7,FALSE)</f>
        <v>0</v>
      </c>
      <c r="R98" s="78">
        <f>VLOOKUP($A98,TODOS!$C:$AB,16,FALSE)</f>
        <v>0</v>
      </c>
      <c r="S98" s="78">
        <f>VLOOKUP($A98,TODOS!$C:$AB,8,FALSE)</f>
        <v>0</v>
      </c>
      <c r="T98" s="78">
        <f>VLOOKUP($A98,TODOS!$C:$AB,9,FALSE)</f>
        <v>0</v>
      </c>
      <c r="U98" s="78">
        <f>VLOOKUP($A98,TODOS!$C:$AB,21,FALSE)</f>
        <v>1</v>
      </c>
      <c r="V98" s="78">
        <f>VLOOKUP($A98,TODOS!$C:$AB,10,FALSE)</f>
        <v>0</v>
      </c>
      <c r="W98" s="78">
        <f>VLOOKUP($A98,TODOS!$C:$AB,11,FALSE)</f>
        <v>0</v>
      </c>
      <c r="X98" s="78">
        <f>VLOOKUP($A98,TODOS!$C:$AB,26,FALSE)</f>
        <v>0.5</v>
      </c>
      <c r="Z98" s="24" t="b">
        <f t="shared" si="10"/>
        <v>0</v>
      </c>
      <c r="AA98" s="24" t="b">
        <f t="shared" si="11"/>
        <v>0</v>
      </c>
      <c r="AB98" s="24" t="b">
        <f t="shared" si="12"/>
        <v>1</v>
      </c>
      <c r="AC98" s="24" t="b">
        <f t="shared" si="13"/>
        <v>1</v>
      </c>
      <c r="AD98" s="24" t="b">
        <f t="shared" si="14"/>
        <v>0</v>
      </c>
      <c r="AE98" s="24" t="b">
        <f t="shared" si="15"/>
        <v>0</v>
      </c>
      <c r="AF98" s="24" t="b">
        <f t="shared" si="16"/>
        <v>0</v>
      </c>
      <c r="AG98" s="24" t="b">
        <f t="shared" si="17"/>
        <v>1</v>
      </c>
      <c r="AH98" s="24" t="b">
        <f t="shared" si="18"/>
        <v>0</v>
      </c>
    </row>
    <row r="99" spans="1:34" s="24" customFormat="1" ht="12.5" x14ac:dyDescent="0.25">
      <c r="A99" s="24" t="str">
        <f>INDEX('CÓDIGOS RUCT DE TÍTULOS'!A:B,MATCH('HISTÓRICO (2)'!C99,'CÓDIGOS RUCT DE TÍTULOS'!B:B,0),1)</f>
        <v>5601322</v>
      </c>
      <c r="B99" s="24" t="str">
        <f>VLOOKUP(A99,'CÓDIGOS RUCT DE TÍTULOS'!A:B,2,FALSE)</f>
        <v>CIENCIA REGIONAL: EMPRESA Y TERRITORIO</v>
      </c>
      <c r="C99" s="22" t="s">
        <v>326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7">
        <v>0</v>
      </c>
      <c r="K99" s="27">
        <v>1</v>
      </c>
      <c r="L99" s="33">
        <v>1</v>
      </c>
      <c r="M99" s="78"/>
      <c r="N99" s="78"/>
      <c r="O99" s="78"/>
      <c r="P99" s="78">
        <f>VLOOKUP($A99,TODOS!$C:$AB,6,FALSE)</f>
        <v>0</v>
      </c>
      <c r="Q99" s="78">
        <f>VLOOKUP($A99,TODOS!$C:$AB,7,FALSE)</f>
        <v>0</v>
      </c>
      <c r="R99" s="78">
        <f>VLOOKUP($A99,TODOS!$C:$AB,16,FALSE)</f>
        <v>0</v>
      </c>
      <c r="S99" s="78">
        <f>VLOOKUP($A99,TODOS!$C:$AB,8,FALSE)</f>
        <v>0</v>
      </c>
      <c r="T99" s="78">
        <f>VLOOKUP($A99,TODOS!$C:$AB,9,FALSE)</f>
        <v>0</v>
      </c>
      <c r="U99" s="78">
        <f>VLOOKUP($A99,TODOS!$C:$AB,21,FALSE)</f>
        <v>0</v>
      </c>
      <c r="V99" s="78">
        <f>VLOOKUP($A99,TODOS!$C:$AB,10,FALSE)</f>
        <v>0</v>
      </c>
      <c r="W99" s="78">
        <f>VLOOKUP($A99,TODOS!$C:$AB,11,FALSE)</f>
        <v>0</v>
      </c>
      <c r="X99" s="78">
        <f>VLOOKUP($A99,TODOS!$C:$AB,26,FALSE)</f>
        <v>0</v>
      </c>
      <c r="Z99" s="24" t="b">
        <f t="shared" si="10"/>
        <v>1</v>
      </c>
      <c r="AA99" s="24" t="b">
        <f t="shared" si="11"/>
        <v>1</v>
      </c>
      <c r="AB99" s="24" t="b">
        <f t="shared" si="12"/>
        <v>1</v>
      </c>
      <c r="AC99" s="24" t="b">
        <f t="shared" si="13"/>
        <v>1</v>
      </c>
      <c r="AD99" s="24" t="b">
        <f t="shared" si="14"/>
        <v>1</v>
      </c>
      <c r="AE99" s="24" t="b">
        <f t="shared" si="15"/>
        <v>1</v>
      </c>
      <c r="AF99" s="24" t="b">
        <f t="shared" si="16"/>
        <v>1</v>
      </c>
      <c r="AG99" s="24" t="b">
        <f t="shared" si="17"/>
        <v>0</v>
      </c>
      <c r="AH99" s="24" t="b">
        <f t="shared" si="18"/>
        <v>0</v>
      </c>
    </row>
    <row r="100" spans="1:34" s="24" customFormat="1" ht="12.5" x14ac:dyDescent="0.25">
      <c r="A100" s="24" t="s">
        <v>356</v>
      </c>
      <c r="B100" s="24" t="s">
        <v>357</v>
      </c>
      <c r="C100" s="22" t="s">
        <v>327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7">
        <v>0</v>
      </c>
      <c r="K100" s="27">
        <v>1</v>
      </c>
      <c r="L100" s="33">
        <v>1</v>
      </c>
      <c r="M100" s="78"/>
      <c r="N100" s="78"/>
      <c r="O100" s="78"/>
      <c r="P100" s="78" t="e">
        <f>VLOOKUP($A100,TODOS!$C:$AB,6,FALSE)</f>
        <v>#N/A</v>
      </c>
      <c r="Q100" s="78" t="e">
        <f>VLOOKUP($A100,TODOS!$C:$AB,7,FALSE)</f>
        <v>#N/A</v>
      </c>
      <c r="R100" s="78" t="e">
        <f>VLOOKUP($A100,TODOS!$C:$AB,16,FALSE)</f>
        <v>#N/A</v>
      </c>
      <c r="S100" s="78" t="e">
        <f>VLOOKUP($A100,TODOS!$C:$AB,8,FALSE)</f>
        <v>#N/A</v>
      </c>
      <c r="T100" s="78" t="e">
        <f>VLOOKUP($A100,TODOS!$C:$AB,9,FALSE)</f>
        <v>#N/A</v>
      </c>
      <c r="U100" s="78" t="e">
        <f>VLOOKUP($A100,TODOS!$C:$AB,21,FALSE)</f>
        <v>#N/A</v>
      </c>
      <c r="V100" s="78" t="e">
        <f>VLOOKUP($A100,TODOS!$C:$AB,10,FALSE)</f>
        <v>#N/A</v>
      </c>
      <c r="W100" s="78" t="e">
        <f>VLOOKUP($A100,TODOS!$C:$AB,11,FALSE)</f>
        <v>#N/A</v>
      </c>
      <c r="X100" s="78" t="e">
        <f>VLOOKUP($A100,TODOS!$C:$AB,26,FALSE)</f>
        <v>#N/A</v>
      </c>
      <c r="Z100" s="24" t="e">
        <f t="shared" si="10"/>
        <v>#N/A</v>
      </c>
      <c r="AA100" s="24" t="e">
        <f t="shared" si="11"/>
        <v>#N/A</v>
      </c>
      <c r="AB100" s="24" t="e">
        <f t="shared" si="12"/>
        <v>#N/A</v>
      </c>
      <c r="AC100" s="24" t="e">
        <f t="shared" si="13"/>
        <v>#N/A</v>
      </c>
      <c r="AD100" s="24" t="e">
        <f t="shared" si="14"/>
        <v>#N/A</v>
      </c>
      <c r="AE100" s="24" t="e">
        <f t="shared" si="15"/>
        <v>#N/A</v>
      </c>
      <c r="AF100" s="24" t="e">
        <f t="shared" si="16"/>
        <v>#N/A</v>
      </c>
      <c r="AG100" s="24" t="e">
        <f t="shared" si="17"/>
        <v>#N/A</v>
      </c>
      <c r="AH100" s="24" t="e">
        <f t="shared" si="18"/>
        <v>#N/A</v>
      </c>
    </row>
    <row r="101" spans="1:34" s="24" customFormat="1" ht="12.5" x14ac:dyDescent="0.25">
      <c r="C101" s="54"/>
      <c r="D101" s="25"/>
      <c r="E101" s="25"/>
      <c r="F101" s="25"/>
      <c r="G101" s="25"/>
      <c r="H101" s="25"/>
      <c r="I101" s="26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spans="1:34" s="24" customFormat="1" ht="12.5" x14ac:dyDescent="0.25">
      <c r="C102" s="54"/>
      <c r="D102" s="25"/>
      <c r="E102" s="25"/>
      <c r="F102" s="25"/>
      <c r="G102" s="25"/>
      <c r="H102" s="25"/>
      <c r="I102" s="26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spans="1:34" s="24" customFormat="1" ht="12.5" x14ac:dyDescent="0.25">
      <c r="C103" s="54"/>
      <c r="D103" s="25"/>
      <c r="E103" s="25"/>
      <c r="F103" s="25"/>
      <c r="G103" s="25"/>
      <c r="H103" s="25"/>
      <c r="I103" s="26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spans="1:34" s="24" customFormat="1" ht="12.5" x14ac:dyDescent="0.25">
      <c r="C104" s="54"/>
      <c r="D104" s="25"/>
      <c r="E104" s="25"/>
      <c r="F104" s="25"/>
      <c r="G104" s="25"/>
      <c r="H104" s="25"/>
      <c r="I104" s="25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spans="1:34" s="24" customFormat="1" ht="12.5" x14ac:dyDescent="0.25">
      <c r="C105" s="54"/>
      <c r="D105" s="25"/>
      <c r="E105" s="25"/>
      <c r="F105" s="25"/>
      <c r="G105" s="25"/>
      <c r="H105" s="25"/>
      <c r="I105" s="25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spans="1:34" s="24" customFormat="1" ht="12.5" x14ac:dyDescent="0.25">
      <c r="C106" s="54"/>
      <c r="D106" s="25"/>
      <c r="E106" s="25"/>
      <c r="F106" s="25"/>
      <c r="G106" s="25"/>
      <c r="H106" s="25"/>
      <c r="I106" s="25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spans="1:34" s="24" customFormat="1" ht="12.5" x14ac:dyDescent="0.25">
      <c r="C107" s="54"/>
      <c r="D107" s="25"/>
      <c r="E107" s="25"/>
      <c r="F107" s="25"/>
      <c r="G107" s="25"/>
      <c r="H107" s="25"/>
      <c r="I107" s="25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spans="1:34" s="24" customFormat="1" ht="12.5" x14ac:dyDescent="0.25">
      <c r="C108" s="54"/>
      <c r="D108" s="25"/>
      <c r="E108" s="25"/>
      <c r="F108" s="25"/>
      <c r="G108" s="25"/>
      <c r="H108" s="25"/>
      <c r="I108" s="25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spans="1:34" s="24" customFormat="1" ht="12.5" x14ac:dyDescent="0.25">
      <c r="C109" s="54"/>
      <c r="D109" s="25"/>
      <c r="E109" s="25"/>
      <c r="F109" s="25"/>
      <c r="G109" s="25"/>
      <c r="H109" s="25"/>
      <c r="I109" s="25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spans="1:34" s="24" customFormat="1" ht="12.5" x14ac:dyDescent="0.25">
      <c r="C110" s="54"/>
      <c r="D110" s="25"/>
      <c r="E110" s="25"/>
      <c r="F110" s="25"/>
      <c r="G110" s="25"/>
      <c r="H110" s="25"/>
      <c r="I110" s="25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  <row r="111" spans="1:34" s="24" customFormat="1" ht="12.5" x14ac:dyDescent="0.25">
      <c r="C111" s="54"/>
      <c r="D111" s="25"/>
      <c r="E111" s="25"/>
      <c r="F111" s="25"/>
      <c r="G111" s="25"/>
      <c r="H111" s="25"/>
      <c r="I111" s="25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</row>
    <row r="112" spans="1:34" s="24" customFormat="1" ht="12.5" x14ac:dyDescent="0.25">
      <c r="C112" s="54"/>
      <c r="D112" s="25"/>
      <c r="E112" s="25"/>
      <c r="F112" s="25"/>
      <c r="G112" s="25"/>
      <c r="H112" s="25"/>
      <c r="I112" s="25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</row>
    <row r="113" spans="3:24" s="24" customFormat="1" ht="12.5" x14ac:dyDescent="0.25">
      <c r="C113" s="54"/>
      <c r="D113" s="25"/>
      <c r="E113" s="25"/>
      <c r="F113" s="25"/>
      <c r="G113" s="25"/>
      <c r="H113" s="25"/>
      <c r="I113" s="25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</row>
    <row r="114" spans="3:24" s="24" customFormat="1" ht="12.5" x14ac:dyDescent="0.25">
      <c r="C114" s="54"/>
      <c r="D114" s="25"/>
      <c r="E114" s="25"/>
      <c r="F114" s="25"/>
      <c r="G114" s="25"/>
      <c r="H114" s="25"/>
      <c r="I114" s="25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</row>
    <row r="115" spans="3:24" s="24" customFormat="1" ht="12.5" x14ac:dyDescent="0.25">
      <c r="C115" s="54"/>
      <c r="D115" s="25"/>
      <c r="E115" s="25"/>
      <c r="F115" s="25"/>
      <c r="G115" s="25"/>
      <c r="H115" s="25"/>
      <c r="I115" s="25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</row>
    <row r="116" spans="3:24" s="24" customFormat="1" ht="12.5" x14ac:dyDescent="0.25">
      <c r="C116" s="54"/>
      <c r="D116" s="25"/>
      <c r="E116" s="25"/>
      <c r="F116" s="25"/>
      <c r="G116" s="25"/>
      <c r="H116" s="25"/>
      <c r="I116" s="25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</row>
    <row r="117" spans="3:24" s="24" customFormat="1" ht="12.5" x14ac:dyDescent="0.25">
      <c r="C117" s="54"/>
      <c r="D117" s="25"/>
      <c r="E117" s="25"/>
      <c r="F117" s="25"/>
      <c r="G117" s="25"/>
      <c r="H117" s="25"/>
      <c r="I117" s="25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</row>
    <row r="118" spans="3:24" s="24" customFormat="1" ht="12.5" x14ac:dyDescent="0.25">
      <c r="C118" s="54"/>
      <c r="D118" s="25"/>
      <c r="E118" s="25"/>
      <c r="F118" s="25"/>
      <c r="G118" s="25"/>
      <c r="H118" s="25"/>
      <c r="I118" s="25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spans="3:24" s="24" customFormat="1" ht="12.5" x14ac:dyDescent="0.25">
      <c r="C119" s="54"/>
      <c r="D119" s="25"/>
      <c r="E119" s="25"/>
      <c r="F119" s="25"/>
      <c r="G119" s="25"/>
      <c r="H119" s="25"/>
      <c r="I119" s="25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spans="3:24" s="24" customFormat="1" x14ac:dyDescent="0.3">
      <c r="C120" s="54"/>
      <c r="D120" s="25"/>
      <c r="E120" s="25"/>
      <c r="F120" s="25"/>
      <c r="G120" s="25"/>
      <c r="H120" s="25"/>
      <c r="I120" s="25"/>
      <c r="J120" s="13"/>
      <c r="K120" s="13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spans="3:24" s="24" customFormat="1" x14ac:dyDescent="0.3">
      <c r="C121" s="54"/>
      <c r="D121" s="25"/>
      <c r="E121" s="25"/>
      <c r="F121" s="25"/>
      <c r="G121" s="25"/>
      <c r="H121" s="25"/>
      <c r="I121" s="25"/>
      <c r="J121" s="13"/>
      <c r="K121" s="13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spans="3:24" s="24" customFormat="1" x14ac:dyDescent="0.3">
      <c r="C122" s="54"/>
      <c r="D122" s="25"/>
      <c r="E122" s="25"/>
      <c r="F122" s="25"/>
      <c r="G122" s="25"/>
      <c r="H122" s="25"/>
      <c r="I122" s="25"/>
      <c r="J122" s="13"/>
      <c r="K122" s="13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spans="3:24" s="24" customFormat="1" x14ac:dyDescent="0.3">
      <c r="C123" s="54"/>
      <c r="D123" s="25"/>
      <c r="E123" s="25"/>
      <c r="F123" s="25"/>
      <c r="G123" s="25"/>
      <c r="H123" s="25"/>
      <c r="I123" s="25"/>
      <c r="J123" s="13"/>
      <c r="K123" s="13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</row>
    <row r="124" spans="3:24" s="24" customFormat="1" x14ac:dyDescent="0.3">
      <c r="C124" s="54"/>
      <c r="D124" s="25"/>
      <c r="E124" s="25"/>
      <c r="F124" s="25"/>
      <c r="G124" s="25"/>
      <c r="H124" s="25"/>
      <c r="I124" s="25"/>
      <c r="J124" s="13"/>
      <c r="K124" s="13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</row>
    <row r="125" spans="3:24" s="24" customFormat="1" x14ac:dyDescent="0.3">
      <c r="C125" s="54"/>
      <c r="D125" s="25"/>
      <c r="E125" s="25"/>
      <c r="F125" s="25"/>
      <c r="G125" s="25"/>
      <c r="H125" s="25"/>
      <c r="I125" s="25"/>
      <c r="J125" s="13"/>
      <c r="K125" s="13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</row>
    <row r="126" spans="3:24" s="24" customFormat="1" x14ac:dyDescent="0.3">
      <c r="C126" s="54"/>
      <c r="D126" s="25"/>
      <c r="E126" s="25"/>
      <c r="F126" s="25"/>
      <c r="G126" s="25"/>
      <c r="H126" s="25"/>
      <c r="I126" s="25"/>
      <c r="J126" s="13"/>
      <c r="K126" s="13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</row>
    <row r="127" spans="3:24" s="24" customFormat="1" x14ac:dyDescent="0.3">
      <c r="C127" s="54"/>
      <c r="D127" s="25"/>
      <c r="E127" s="25"/>
      <c r="F127" s="25"/>
      <c r="G127" s="25"/>
      <c r="H127" s="25"/>
      <c r="I127" s="25"/>
      <c r="J127" s="13"/>
      <c r="K127" s="13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</row>
    <row r="128" spans="3:24" s="24" customFormat="1" x14ac:dyDescent="0.3">
      <c r="C128" s="54"/>
      <c r="D128" s="25"/>
      <c r="E128" s="25"/>
      <c r="F128" s="25"/>
      <c r="G128" s="25"/>
      <c r="H128" s="25"/>
      <c r="I128" s="25"/>
      <c r="J128" s="13"/>
      <c r="K128" s="13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</row>
    <row r="129" spans="3:24" s="24" customFormat="1" x14ac:dyDescent="0.3">
      <c r="C129" s="54"/>
      <c r="D129" s="25"/>
      <c r="E129" s="25"/>
      <c r="F129" s="25"/>
      <c r="G129" s="25"/>
      <c r="H129" s="25"/>
      <c r="I129" s="25"/>
      <c r="J129" s="13"/>
      <c r="K129" s="13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</row>
    <row r="130" spans="3:24" s="24" customFormat="1" x14ac:dyDescent="0.3">
      <c r="C130" s="54"/>
      <c r="D130" s="25"/>
      <c r="E130" s="25"/>
      <c r="F130" s="25"/>
      <c r="G130" s="25"/>
      <c r="H130" s="25"/>
      <c r="I130" s="25"/>
      <c r="J130" s="13"/>
      <c r="K130" s="13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</row>
    <row r="131" spans="3:24" s="24" customFormat="1" x14ac:dyDescent="0.3">
      <c r="C131" s="54"/>
      <c r="D131" s="25"/>
      <c r="E131" s="25"/>
      <c r="F131" s="25"/>
      <c r="G131" s="25"/>
      <c r="H131" s="25"/>
      <c r="I131" s="25"/>
      <c r="J131" s="13"/>
      <c r="K131" s="13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</row>
    <row r="132" spans="3:24" s="24" customFormat="1" x14ac:dyDescent="0.3">
      <c r="C132" s="54"/>
      <c r="D132" s="25"/>
      <c r="E132" s="25"/>
      <c r="F132" s="25"/>
      <c r="G132" s="25"/>
      <c r="H132" s="25"/>
      <c r="I132" s="25"/>
      <c r="J132" s="13"/>
      <c r="K132" s="13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</row>
    <row r="133" spans="3:24" s="24" customFormat="1" x14ac:dyDescent="0.3">
      <c r="C133" s="54"/>
      <c r="D133" s="25"/>
      <c r="E133" s="25"/>
      <c r="F133" s="25"/>
      <c r="G133" s="25"/>
      <c r="H133" s="25"/>
      <c r="I133" s="25"/>
      <c r="J133" s="13"/>
      <c r="K133" s="13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</row>
    <row r="134" spans="3:24" s="24" customFormat="1" x14ac:dyDescent="0.3">
      <c r="C134" s="54"/>
      <c r="D134" s="25"/>
      <c r="E134" s="25"/>
      <c r="F134" s="25"/>
      <c r="G134" s="25"/>
      <c r="H134" s="25"/>
      <c r="I134" s="25"/>
      <c r="J134" s="13"/>
      <c r="K134" s="13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</row>
    <row r="135" spans="3:24" s="24" customFormat="1" x14ac:dyDescent="0.3">
      <c r="C135" s="54"/>
      <c r="D135" s="25"/>
      <c r="E135" s="25"/>
      <c r="F135" s="25"/>
      <c r="G135" s="25"/>
      <c r="H135" s="25"/>
      <c r="I135" s="25"/>
      <c r="J135" s="13"/>
      <c r="K135" s="13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</row>
    <row r="136" spans="3:24" s="24" customFormat="1" x14ac:dyDescent="0.3">
      <c r="C136" s="54"/>
      <c r="D136" s="25"/>
      <c r="E136" s="25"/>
      <c r="F136" s="25"/>
      <c r="G136" s="25"/>
      <c r="H136" s="25"/>
      <c r="I136" s="25"/>
      <c r="J136" s="13"/>
      <c r="K136" s="13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</row>
    <row r="137" spans="3:24" s="24" customFormat="1" x14ac:dyDescent="0.3">
      <c r="C137" s="54"/>
      <c r="D137" s="25"/>
      <c r="E137" s="25"/>
      <c r="F137" s="25"/>
      <c r="G137" s="25"/>
      <c r="H137" s="25"/>
      <c r="I137" s="25"/>
      <c r="J137" s="13"/>
      <c r="K137" s="13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</row>
    <row r="138" spans="3:24" s="24" customFormat="1" x14ac:dyDescent="0.3">
      <c r="C138" s="54"/>
      <c r="D138" s="25"/>
      <c r="E138" s="25"/>
      <c r="F138" s="25"/>
      <c r="G138" s="25"/>
      <c r="H138" s="25"/>
      <c r="I138" s="25"/>
      <c r="J138" s="13"/>
      <c r="K138" s="13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</row>
    <row r="139" spans="3:24" s="24" customFormat="1" x14ac:dyDescent="0.3">
      <c r="C139" s="54"/>
      <c r="D139" s="25"/>
      <c r="E139" s="25"/>
      <c r="F139" s="25"/>
      <c r="G139" s="25"/>
      <c r="H139" s="25"/>
      <c r="I139" s="25"/>
      <c r="J139" s="13"/>
      <c r="K139" s="13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</row>
    <row r="140" spans="3:24" s="24" customFormat="1" x14ac:dyDescent="0.3">
      <c r="C140" s="54"/>
      <c r="D140" s="25"/>
      <c r="E140" s="25"/>
      <c r="F140" s="25"/>
      <c r="G140" s="25"/>
      <c r="H140" s="25"/>
      <c r="I140" s="25"/>
      <c r="J140" s="13"/>
      <c r="K140" s="13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</row>
    <row r="141" spans="3:24" s="24" customFormat="1" x14ac:dyDescent="0.3">
      <c r="C141" s="54"/>
      <c r="D141" s="25"/>
      <c r="E141" s="25"/>
      <c r="F141" s="25"/>
      <c r="G141" s="25"/>
      <c r="H141" s="25"/>
      <c r="I141" s="25"/>
      <c r="J141" s="13"/>
      <c r="K141" s="13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</row>
    <row r="142" spans="3:24" s="24" customFormat="1" x14ac:dyDescent="0.3">
      <c r="C142" s="54"/>
      <c r="D142" s="25"/>
      <c r="E142" s="25"/>
      <c r="F142" s="25"/>
      <c r="G142" s="25"/>
      <c r="H142" s="25"/>
      <c r="I142" s="25"/>
      <c r="J142" s="13"/>
      <c r="K142" s="13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</row>
    <row r="143" spans="3:24" s="24" customFormat="1" x14ac:dyDescent="0.3">
      <c r="C143" s="54"/>
      <c r="D143" s="25"/>
      <c r="E143" s="25"/>
      <c r="F143" s="25"/>
      <c r="G143" s="25"/>
      <c r="H143" s="25"/>
      <c r="I143" s="25"/>
      <c r="J143" s="13"/>
      <c r="K143" s="13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</row>
    <row r="144" spans="3:24" s="24" customFormat="1" x14ac:dyDescent="0.3">
      <c r="C144" s="54"/>
      <c r="D144" s="25"/>
      <c r="E144" s="25"/>
      <c r="F144" s="25"/>
      <c r="G144" s="25"/>
      <c r="H144" s="25"/>
      <c r="I144" s="25"/>
      <c r="J144" s="13"/>
      <c r="K144" s="13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</row>
    <row r="145" spans="3:24" s="24" customFormat="1" x14ac:dyDescent="0.3">
      <c r="C145" s="54"/>
      <c r="D145" s="25"/>
      <c r="E145" s="25"/>
      <c r="F145" s="25"/>
      <c r="G145" s="25"/>
      <c r="H145" s="25"/>
      <c r="I145" s="25"/>
      <c r="J145" s="13"/>
      <c r="K145" s="13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</row>
    <row r="146" spans="3:24" s="24" customFormat="1" x14ac:dyDescent="0.3">
      <c r="C146" s="54"/>
      <c r="D146" s="25"/>
      <c r="E146" s="25"/>
      <c r="F146" s="25"/>
      <c r="G146" s="25"/>
      <c r="H146" s="25"/>
      <c r="I146" s="25"/>
      <c r="J146" s="13"/>
      <c r="K146" s="13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</row>
    <row r="147" spans="3:24" s="24" customFormat="1" x14ac:dyDescent="0.3">
      <c r="C147" s="54"/>
      <c r="D147" s="25"/>
      <c r="E147" s="25"/>
      <c r="F147" s="25"/>
      <c r="G147" s="25"/>
      <c r="H147" s="25"/>
      <c r="I147" s="25"/>
      <c r="J147" s="13"/>
      <c r="K147" s="13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</row>
    <row r="148" spans="3:24" s="24" customFormat="1" x14ac:dyDescent="0.3">
      <c r="C148" s="54"/>
      <c r="D148" s="25"/>
      <c r="E148" s="25"/>
      <c r="F148" s="25"/>
      <c r="G148" s="25"/>
      <c r="H148" s="25"/>
      <c r="I148" s="25"/>
      <c r="J148" s="13"/>
      <c r="K148" s="13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</row>
    <row r="149" spans="3:24" s="24" customFormat="1" x14ac:dyDescent="0.3">
      <c r="C149" s="54"/>
      <c r="D149" s="25"/>
      <c r="E149" s="25"/>
      <c r="F149" s="25"/>
      <c r="G149" s="25"/>
      <c r="H149" s="25"/>
      <c r="I149" s="25"/>
      <c r="J149" s="13"/>
      <c r="K149" s="13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</row>
    <row r="150" spans="3:24" s="24" customFormat="1" x14ac:dyDescent="0.3">
      <c r="C150" s="54"/>
      <c r="D150" s="25"/>
      <c r="E150" s="25"/>
      <c r="F150" s="25"/>
      <c r="G150" s="25"/>
      <c r="H150" s="25"/>
      <c r="I150" s="25"/>
      <c r="J150" s="13"/>
      <c r="K150" s="13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</row>
    <row r="151" spans="3:24" s="24" customFormat="1" x14ac:dyDescent="0.3">
      <c r="C151" s="54"/>
      <c r="D151" s="25"/>
      <c r="E151" s="25"/>
      <c r="F151" s="25"/>
      <c r="G151" s="25"/>
      <c r="H151" s="25"/>
      <c r="I151" s="25"/>
      <c r="J151" s="13"/>
      <c r="K151" s="13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</row>
    <row r="152" spans="3:24" s="24" customFormat="1" x14ac:dyDescent="0.3">
      <c r="C152" s="54"/>
      <c r="D152" s="25"/>
      <c r="E152" s="25"/>
      <c r="F152" s="25"/>
      <c r="G152" s="25"/>
      <c r="H152" s="25"/>
      <c r="I152" s="25"/>
      <c r="J152" s="13"/>
      <c r="K152" s="13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</row>
    <row r="153" spans="3:24" s="24" customFormat="1" x14ac:dyDescent="0.3">
      <c r="C153" s="54"/>
      <c r="D153" s="25"/>
      <c r="E153" s="25"/>
      <c r="F153" s="25"/>
      <c r="G153" s="25"/>
      <c r="H153" s="25"/>
      <c r="I153" s="25"/>
      <c r="J153" s="13"/>
      <c r="K153" s="13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</row>
    <row r="154" spans="3:24" s="24" customFormat="1" x14ac:dyDescent="0.3">
      <c r="C154" s="54"/>
      <c r="D154" s="25"/>
      <c r="E154" s="25"/>
      <c r="F154" s="25"/>
      <c r="G154" s="25"/>
      <c r="H154" s="25"/>
      <c r="I154" s="25"/>
      <c r="J154" s="13"/>
      <c r="K154" s="13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</row>
    <row r="155" spans="3:24" s="24" customFormat="1" x14ac:dyDescent="0.3">
      <c r="C155" s="54"/>
      <c r="D155" s="25"/>
      <c r="E155" s="25"/>
      <c r="F155" s="25"/>
      <c r="G155" s="25"/>
      <c r="H155" s="25"/>
      <c r="I155" s="25"/>
      <c r="J155" s="13"/>
      <c r="K155" s="13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</row>
    <row r="156" spans="3:24" s="24" customFormat="1" x14ac:dyDescent="0.3">
      <c r="C156" s="54"/>
      <c r="D156" s="25"/>
      <c r="E156" s="25"/>
      <c r="F156" s="25"/>
      <c r="G156" s="25"/>
      <c r="H156" s="25"/>
      <c r="I156" s="25"/>
      <c r="J156" s="13"/>
      <c r="K156" s="13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</row>
    <row r="157" spans="3:24" s="24" customFormat="1" x14ac:dyDescent="0.3">
      <c r="C157" s="54"/>
      <c r="D157" s="25"/>
      <c r="E157" s="25"/>
      <c r="F157" s="25"/>
      <c r="G157" s="25"/>
      <c r="H157" s="25"/>
      <c r="I157" s="25"/>
      <c r="J157" s="13"/>
      <c r="K157" s="13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</row>
    <row r="158" spans="3:24" s="24" customFormat="1" x14ac:dyDescent="0.3">
      <c r="C158" s="54"/>
      <c r="D158" s="25"/>
      <c r="E158" s="25"/>
      <c r="F158" s="25"/>
      <c r="G158" s="25"/>
      <c r="H158" s="25"/>
      <c r="I158" s="25"/>
      <c r="J158" s="13"/>
      <c r="K158" s="13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</row>
    <row r="159" spans="3:24" s="24" customFormat="1" x14ac:dyDescent="0.3">
      <c r="C159" s="54"/>
      <c r="D159" s="25"/>
      <c r="E159" s="25"/>
      <c r="F159" s="25"/>
      <c r="G159" s="25"/>
      <c r="H159" s="25"/>
      <c r="I159" s="25"/>
      <c r="J159" s="13"/>
      <c r="K159" s="13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</row>
    <row r="160" spans="3:24" s="24" customFormat="1" x14ac:dyDescent="0.3">
      <c r="C160" s="54"/>
      <c r="D160" s="25"/>
      <c r="E160" s="25"/>
      <c r="F160" s="25"/>
      <c r="G160" s="25"/>
      <c r="H160" s="25"/>
      <c r="I160" s="25"/>
      <c r="J160" s="13"/>
      <c r="K160" s="13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</row>
    <row r="161" spans="3:24" s="24" customFormat="1" x14ac:dyDescent="0.3">
      <c r="C161" s="54"/>
      <c r="D161" s="25"/>
      <c r="E161" s="25"/>
      <c r="F161" s="25"/>
      <c r="G161" s="25"/>
      <c r="H161" s="25"/>
      <c r="I161" s="25"/>
      <c r="J161" s="13"/>
      <c r="K161" s="13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</row>
    <row r="162" spans="3:24" s="24" customFormat="1" x14ac:dyDescent="0.3">
      <c r="C162" s="54"/>
      <c r="D162" s="25"/>
      <c r="E162" s="25"/>
      <c r="F162" s="25"/>
      <c r="G162" s="25"/>
      <c r="H162" s="25"/>
      <c r="I162" s="25"/>
      <c r="J162" s="13"/>
      <c r="K162" s="13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</row>
    <row r="163" spans="3:24" s="24" customFormat="1" x14ac:dyDescent="0.3">
      <c r="C163" s="54"/>
      <c r="D163" s="25"/>
      <c r="E163" s="25"/>
      <c r="F163" s="25"/>
      <c r="G163" s="25"/>
      <c r="H163" s="25"/>
      <c r="I163" s="25"/>
      <c r="J163" s="13"/>
      <c r="K163" s="13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</row>
    <row r="164" spans="3:24" s="24" customFormat="1" x14ac:dyDescent="0.3">
      <c r="C164" s="54"/>
      <c r="D164" s="25"/>
      <c r="E164" s="25"/>
      <c r="F164" s="25"/>
      <c r="G164" s="25"/>
      <c r="H164" s="25"/>
      <c r="I164" s="25"/>
      <c r="J164" s="13"/>
      <c r="K164" s="13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</row>
    <row r="165" spans="3:24" s="24" customFormat="1" x14ac:dyDescent="0.3">
      <c r="C165" s="54"/>
      <c r="D165" s="25"/>
      <c r="E165" s="25"/>
      <c r="F165" s="25"/>
      <c r="G165" s="25"/>
      <c r="H165" s="25"/>
      <c r="I165" s="25"/>
      <c r="J165" s="13"/>
      <c r="K165" s="13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</row>
    <row r="166" spans="3:24" s="24" customFormat="1" x14ac:dyDescent="0.3">
      <c r="C166" s="54"/>
      <c r="D166" s="25"/>
      <c r="E166" s="25"/>
      <c r="F166" s="25"/>
      <c r="G166" s="25"/>
      <c r="H166" s="25"/>
      <c r="I166" s="25"/>
      <c r="J166" s="13"/>
      <c r="K166" s="13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</row>
    <row r="167" spans="3:24" s="24" customFormat="1" x14ac:dyDescent="0.3">
      <c r="C167" s="54"/>
      <c r="D167" s="25"/>
      <c r="E167" s="25"/>
      <c r="F167" s="25"/>
      <c r="G167" s="25"/>
      <c r="H167" s="25"/>
      <c r="I167" s="25"/>
      <c r="J167" s="13"/>
      <c r="K167" s="13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</row>
    <row r="168" spans="3:24" s="24" customFormat="1" x14ac:dyDescent="0.3">
      <c r="C168" s="54"/>
      <c r="D168" s="25"/>
      <c r="E168" s="25"/>
      <c r="F168" s="25"/>
      <c r="G168" s="25"/>
      <c r="H168" s="25"/>
      <c r="I168" s="25"/>
      <c r="J168" s="13"/>
      <c r="K168" s="13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</row>
    <row r="169" spans="3:24" s="24" customFormat="1" x14ac:dyDescent="0.3">
      <c r="C169" s="54"/>
      <c r="D169" s="25"/>
      <c r="E169" s="25"/>
      <c r="F169" s="25"/>
      <c r="G169" s="25"/>
      <c r="H169" s="25"/>
      <c r="I169" s="25"/>
      <c r="J169" s="13"/>
      <c r="K169" s="13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</row>
    <row r="170" spans="3:24" s="24" customFormat="1" x14ac:dyDescent="0.3">
      <c r="C170" s="54"/>
      <c r="D170" s="25"/>
      <c r="E170" s="25"/>
      <c r="F170" s="25"/>
      <c r="G170" s="25"/>
      <c r="H170" s="25"/>
      <c r="I170" s="25"/>
      <c r="J170" s="13"/>
      <c r="K170" s="13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</row>
    <row r="171" spans="3:24" s="24" customFormat="1" x14ac:dyDescent="0.3">
      <c r="C171" s="54"/>
      <c r="D171" s="25"/>
      <c r="E171" s="25"/>
      <c r="F171" s="25"/>
      <c r="G171" s="25"/>
      <c r="H171" s="25"/>
      <c r="I171" s="25"/>
      <c r="J171" s="13"/>
      <c r="K171" s="13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</row>
    <row r="172" spans="3:24" s="24" customFormat="1" x14ac:dyDescent="0.3">
      <c r="C172" s="54"/>
      <c r="D172" s="25"/>
      <c r="E172" s="25"/>
      <c r="F172" s="25"/>
      <c r="G172" s="25"/>
      <c r="H172" s="25"/>
      <c r="I172" s="25"/>
      <c r="J172" s="13"/>
      <c r="K172" s="13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</row>
    <row r="173" spans="3:24" s="24" customFormat="1" x14ac:dyDescent="0.3">
      <c r="C173" s="54"/>
      <c r="D173" s="25"/>
      <c r="E173" s="25"/>
      <c r="F173" s="25"/>
      <c r="G173" s="25"/>
      <c r="H173" s="25"/>
      <c r="I173" s="25"/>
      <c r="J173" s="13"/>
      <c r="K173" s="13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</row>
    <row r="174" spans="3:24" s="24" customFormat="1" x14ac:dyDescent="0.3">
      <c r="C174" s="54"/>
      <c r="D174" s="25"/>
      <c r="E174" s="25"/>
      <c r="F174" s="25"/>
      <c r="G174" s="25"/>
      <c r="H174" s="25"/>
      <c r="I174" s="25"/>
      <c r="J174" s="13"/>
      <c r="K174" s="13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</row>
    <row r="175" spans="3:24" s="24" customFormat="1" x14ac:dyDescent="0.3">
      <c r="C175" s="54"/>
      <c r="D175" s="25"/>
      <c r="E175" s="25"/>
      <c r="F175" s="25"/>
      <c r="G175" s="25"/>
      <c r="H175" s="25"/>
      <c r="I175" s="25"/>
      <c r="J175" s="13"/>
      <c r="K175" s="13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</row>
    <row r="176" spans="3:24" s="24" customFormat="1" x14ac:dyDescent="0.3">
      <c r="C176" s="54"/>
      <c r="D176" s="25"/>
      <c r="E176" s="25"/>
      <c r="F176" s="25"/>
      <c r="G176" s="25"/>
      <c r="H176" s="25"/>
      <c r="I176" s="25"/>
      <c r="J176" s="13"/>
      <c r="K176" s="13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</row>
    <row r="177" spans="3:24" s="24" customFormat="1" x14ac:dyDescent="0.3">
      <c r="C177" s="54"/>
      <c r="D177" s="25"/>
      <c r="E177" s="25"/>
      <c r="F177" s="25"/>
      <c r="G177" s="25"/>
      <c r="H177" s="25"/>
      <c r="I177" s="25"/>
      <c r="J177" s="13"/>
      <c r="K177" s="13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</row>
    <row r="178" spans="3:24" s="24" customFormat="1" x14ac:dyDescent="0.3">
      <c r="C178" s="54"/>
      <c r="D178" s="25"/>
      <c r="E178" s="25"/>
      <c r="F178" s="25"/>
      <c r="G178" s="25"/>
      <c r="H178" s="25"/>
      <c r="I178" s="25"/>
      <c r="J178" s="13"/>
      <c r="K178" s="13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</row>
    <row r="179" spans="3:24" s="24" customFormat="1" x14ac:dyDescent="0.3">
      <c r="C179" s="54"/>
      <c r="D179" s="25"/>
      <c r="E179" s="25"/>
      <c r="F179" s="25"/>
      <c r="G179" s="25"/>
      <c r="H179" s="25"/>
      <c r="I179" s="25"/>
      <c r="J179" s="13"/>
      <c r="K179" s="13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</row>
    <row r="180" spans="3:24" s="24" customFormat="1" x14ac:dyDescent="0.3">
      <c r="C180" s="54"/>
      <c r="D180" s="25"/>
      <c r="E180" s="25"/>
      <c r="F180" s="25"/>
      <c r="G180" s="25"/>
      <c r="H180" s="25"/>
      <c r="I180" s="25"/>
      <c r="J180" s="13"/>
      <c r="K180" s="13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</row>
    <row r="181" spans="3:24" s="24" customFormat="1" x14ac:dyDescent="0.3">
      <c r="C181" s="54"/>
      <c r="D181" s="25"/>
      <c r="E181" s="25"/>
      <c r="F181" s="25"/>
      <c r="G181" s="25"/>
      <c r="H181" s="25"/>
      <c r="I181" s="25"/>
      <c r="J181" s="13"/>
      <c r="K181" s="13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</row>
    <row r="182" spans="3:24" s="24" customFormat="1" x14ac:dyDescent="0.3">
      <c r="C182" s="54"/>
      <c r="D182" s="25"/>
      <c r="E182" s="25"/>
      <c r="F182" s="25"/>
      <c r="G182" s="25"/>
      <c r="H182" s="25"/>
      <c r="I182" s="25"/>
      <c r="J182" s="13"/>
      <c r="K182" s="13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</row>
    <row r="183" spans="3:24" s="24" customFormat="1" x14ac:dyDescent="0.3">
      <c r="C183" s="54"/>
      <c r="D183" s="25"/>
      <c r="E183" s="25"/>
      <c r="F183" s="25"/>
      <c r="G183" s="25"/>
      <c r="H183" s="25"/>
      <c r="I183" s="25"/>
      <c r="J183" s="13"/>
      <c r="K183" s="13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</row>
    <row r="184" spans="3:24" s="24" customFormat="1" x14ac:dyDescent="0.3">
      <c r="C184" s="54"/>
      <c r="D184" s="25"/>
      <c r="E184" s="25"/>
      <c r="F184" s="25"/>
      <c r="G184" s="25"/>
      <c r="H184" s="25"/>
      <c r="I184" s="25"/>
      <c r="J184" s="13"/>
      <c r="K184" s="13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</row>
    <row r="185" spans="3:24" s="24" customFormat="1" x14ac:dyDescent="0.3">
      <c r="C185" s="54"/>
      <c r="D185" s="25"/>
      <c r="E185" s="25"/>
      <c r="F185" s="25"/>
      <c r="G185" s="25"/>
      <c r="H185" s="25"/>
      <c r="I185" s="25"/>
      <c r="J185" s="13"/>
      <c r="K185" s="13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</row>
    <row r="186" spans="3:24" s="24" customFormat="1" x14ac:dyDescent="0.3">
      <c r="C186" s="54"/>
      <c r="D186" s="25"/>
      <c r="E186" s="25"/>
      <c r="F186" s="25"/>
      <c r="G186" s="25"/>
      <c r="H186" s="25"/>
      <c r="I186" s="25"/>
      <c r="J186" s="13"/>
      <c r="K186" s="13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</row>
    <row r="187" spans="3:24" s="24" customFormat="1" x14ac:dyDescent="0.3">
      <c r="C187" s="54"/>
      <c r="D187" s="25"/>
      <c r="E187" s="25"/>
      <c r="F187" s="25"/>
      <c r="G187" s="25"/>
      <c r="H187" s="25"/>
      <c r="I187" s="25"/>
      <c r="J187" s="13"/>
      <c r="K187" s="13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</row>
    <row r="188" spans="3:24" s="24" customFormat="1" x14ac:dyDescent="0.3">
      <c r="C188" s="54"/>
      <c r="D188" s="25"/>
      <c r="E188" s="25"/>
      <c r="F188" s="25"/>
      <c r="G188" s="25"/>
      <c r="H188" s="25"/>
      <c r="I188" s="25"/>
      <c r="J188" s="13"/>
      <c r="K188" s="13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</row>
    <row r="189" spans="3:24" s="24" customFormat="1" x14ac:dyDescent="0.3">
      <c r="C189" s="54"/>
      <c r="D189" s="25"/>
      <c r="E189" s="25"/>
      <c r="F189" s="25"/>
      <c r="G189" s="25"/>
      <c r="H189" s="25"/>
      <c r="I189" s="25"/>
      <c r="J189" s="13"/>
      <c r="K189" s="13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</row>
    <row r="190" spans="3:24" s="24" customFormat="1" x14ac:dyDescent="0.3">
      <c r="C190" s="54"/>
      <c r="D190" s="25"/>
      <c r="E190" s="25"/>
      <c r="F190" s="25"/>
      <c r="G190" s="25"/>
      <c r="H190" s="25"/>
      <c r="I190" s="25"/>
      <c r="J190" s="13"/>
      <c r="K190" s="13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</row>
    <row r="191" spans="3:24" s="24" customFormat="1" x14ac:dyDescent="0.3">
      <c r="C191" s="54"/>
      <c r="D191" s="25"/>
      <c r="E191" s="25"/>
      <c r="F191" s="25"/>
      <c r="G191" s="25"/>
      <c r="H191" s="25"/>
      <c r="I191" s="25"/>
      <c r="J191" s="13"/>
      <c r="K191" s="13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</row>
    <row r="192" spans="3:24" s="24" customFormat="1" x14ac:dyDescent="0.3">
      <c r="C192" s="54"/>
      <c r="D192" s="25"/>
      <c r="E192" s="25"/>
      <c r="F192" s="25"/>
      <c r="G192" s="25"/>
      <c r="H192" s="25"/>
      <c r="I192" s="25"/>
      <c r="J192" s="13"/>
      <c r="K192" s="13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</row>
    <row r="193" spans="3:24" s="24" customFormat="1" x14ac:dyDescent="0.3">
      <c r="C193" s="54"/>
      <c r="D193" s="25"/>
      <c r="E193" s="25"/>
      <c r="F193" s="25"/>
      <c r="G193" s="25"/>
      <c r="H193" s="25"/>
      <c r="I193" s="25"/>
      <c r="J193" s="13"/>
      <c r="K193" s="13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</row>
    <row r="194" spans="3:24" s="24" customFormat="1" x14ac:dyDescent="0.3">
      <c r="C194" s="54"/>
      <c r="D194" s="25"/>
      <c r="E194" s="25"/>
      <c r="F194" s="25"/>
      <c r="G194" s="25"/>
      <c r="H194" s="25"/>
      <c r="I194" s="25"/>
      <c r="J194" s="13"/>
      <c r="K194" s="13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</row>
    <row r="195" spans="3:24" s="24" customFormat="1" x14ac:dyDescent="0.3">
      <c r="C195" s="54"/>
      <c r="D195" s="25"/>
      <c r="E195" s="25"/>
      <c r="F195" s="25"/>
      <c r="G195" s="25"/>
      <c r="H195" s="25"/>
      <c r="I195" s="25"/>
      <c r="J195" s="13"/>
      <c r="K195" s="13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</row>
    <row r="196" spans="3:24" s="24" customFormat="1" x14ac:dyDescent="0.3">
      <c r="C196" s="54"/>
      <c r="D196" s="25"/>
      <c r="E196" s="25"/>
      <c r="F196" s="25"/>
      <c r="G196" s="25"/>
      <c r="H196" s="25"/>
      <c r="I196" s="25"/>
      <c r="J196" s="13"/>
      <c r="K196" s="13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</row>
    <row r="197" spans="3:24" s="24" customFormat="1" x14ac:dyDescent="0.3">
      <c r="C197" s="54"/>
      <c r="D197" s="25"/>
      <c r="E197" s="25"/>
      <c r="F197" s="25"/>
      <c r="G197" s="25"/>
      <c r="H197" s="25"/>
      <c r="I197" s="25"/>
      <c r="J197" s="13"/>
      <c r="K197" s="13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</row>
    <row r="198" spans="3:24" s="24" customFormat="1" x14ac:dyDescent="0.3">
      <c r="C198" s="54"/>
      <c r="D198" s="25"/>
      <c r="E198" s="25"/>
      <c r="F198" s="25"/>
      <c r="G198" s="25"/>
      <c r="H198" s="25"/>
      <c r="I198" s="25"/>
      <c r="J198" s="13"/>
      <c r="K198" s="13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</row>
    <row r="199" spans="3:24" s="24" customFormat="1" x14ac:dyDescent="0.3">
      <c r="C199" s="54"/>
      <c r="D199" s="25"/>
      <c r="E199" s="25"/>
      <c r="F199" s="25"/>
      <c r="G199" s="25"/>
      <c r="H199" s="25"/>
      <c r="I199" s="25"/>
      <c r="J199" s="13"/>
      <c r="K199" s="13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</row>
    <row r="200" spans="3:24" s="24" customFormat="1" x14ac:dyDescent="0.3">
      <c r="C200" s="54"/>
      <c r="D200" s="25"/>
      <c r="E200" s="25"/>
      <c r="F200" s="25"/>
      <c r="G200" s="25"/>
      <c r="H200" s="25"/>
      <c r="I200" s="25"/>
      <c r="J200" s="13"/>
      <c r="K200" s="13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</row>
    <row r="201" spans="3:24" s="24" customFormat="1" x14ac:dyDescent="0.3">
      <c r="C201" s="54"/>
      <c r="D201" s="25"/>
      <c r="E201" s="25"/>
      <c r="F201" s="25"/>
      <c r="G201" s="25"/>
      <c r="H201" s="25"/>
      <c r="I201" s="25"/>
      <c r="J201" s="13"/>
      <c r="K201" s="13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</row>
    <row r="202" spans="3:24" s="24" customFormat="1" x14ac:dyDescent="0.3">
      <c r="C202" s="54"/>
      <c r="D202" s="25"/>
      <c r="E202" s="25"/>
      <c r="F202" s="25"/>
      <c r="G202" s="25"/>
      <c r="H202" s="25"/>
      <c r="I202" s="25"/>
      <c r="J202" s="13"/>
      <c r="K202" s="13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</row>
    <row r="203" spans="3:24" s="24" customFormat="1" x14ac:dyDescent="0.3">
      <c r="C203" s="54"/>
      <c r="D203" s="25"/>
      <c r="E203" s="25"/>
      <c r="F203" s="25"/>
      <c r="G203" s="25"/>
      <c r="H203" s="25"/>
      <c r="I203" s="25"/>
      <c r="J203" s="13"/>
      <c r="K203" s="13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</row>
    <row r="204" spans="3:24" s="24" customFormat="1" x14ac:dyDescent="0.3">
      <c r="C204" s="54"/>
      <c r="D204" s="25"/>
      <c r="E204" s="25"/>
      <c r="F204" s="25"/>
      <c r="G204" s="25"/>
      <c r="H204" s="25"/>
      <c r="I204" s="25"/>
      <c r="J204" s="13"/>
      <c r="K204" s="13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</row>
    <row r="205" spans="3:24" s="24" customFormat="1" x14ac:dyDescent="0.3">
      <c r="C205" s="54"/>
      <c r="D205" s="25"/>
      <c r="E205" s="25"/>
      <c r="F205" s="25"/>
      <c r="G205" s="25"/>
      <c r="H205" s="25"/>
      <c r="I205" s="25"/>
      <c r="J205" s="13"/>
      <c r="K205" s="13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</row>
    <row r="206" spans="3:24" s="24" customFormat="1" x14ac:dyDescent="0.3">
      <c r="C206" s="54"/>
      <c r="D206" s="25"/>
      <c r="E206" s="25"/>
      <c r="F206" s="25"/>
      <c r="G206" s="25"/>
      <c r="H206" s="25"/>
      <c r="I206" s="25"/>
      <c r="J206" s="13"/>
      <c r="K206" s="13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</row>
    <row r="207" spans="3:24" s="24" customFormat="1" x14ac:dyDescent="0.3">
      <c r="C207" s="54"/>
      <c r="D207" s="25"/>
      <c r="E207" s="25"/>
      <c r="F207" s="25"/>
      <c r="G207" s="25"/>
      <c r="H207" s="25"/>
      <c r="I207" s="25"/>
      <c r="J207" s="13"/>
      <c r="K207" s="13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</row>
    <row r="208" spans="3:24" s="24" customFormat="1" x14ac:dyDescent="0.3">
      <c r="C208" s="54"/>
      <c r="D208" s="25"/>
      <c r="E208" s="25"/>
      <c r="F208" s="25"/>
      <c r="G208" s="25"/>
      <c r="H208" s="25"/>
      <c r="I208" s="25"/>
      <c r="J208" s="13"/>
      <c r="K208" s="13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</row>
    <row r="209" spans="3:24" s="24" customFormat="1" x14ac:dyDescent="0.3">
      <c r="C209" s="54"/>
      <c r="D209" s="25"/>
      <c r="E209" s="25"/>
      <c r="F209" s="25"/>
      <c r="G209" s="25"/>
      <c r="H209" s="25"/>
      <c r="I209" s="25"/>
      <c r="J209" s="13"/>
      <c r="K209" s="13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</row>
    <row r="210" spans="3:24" s="24" customFormat="1" x14ac:dyDescent="0.3">
      <c r="C210" s="54"/>
      <c r="D210" s="25"/>
      <c r="E210" s="25"/>
      <c r="F210" s="25"/>
      <c r="G210" s="25"/>
      <c r="H210" s="25"/>
      <c r="I210" s="25"/>
      <c r="J210" s="13"/>
      <c r="K210" s="13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</row>
    <row r="211" spans="3:24" s="24" customFormat="1" x14ac:dyDescent="0.3">
      <c r="C211" s="54"/>
      <c r="D211" s="25"/>
      <c r="E211" s="25"/>
      <c r="F211" s="25"/>
      <c r="G211" s="25"/>
      <c r="H211" s="25"/>
      <c r="I211" s="25"/>
      <c r="J211" s="13"/>
      <c r="K211" s="13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</row>
    <row r="212" spans="3:24" s="24" customFormat="1" x14ac:dyDescent="0.3">
      <c r="C212" s="54"/>
      <c r="D212" s="25"/>
      <c r="E212" s="25"/>
      <c r="F212" s="25"/>
      <c r="G212" s="25"/>
      <c r="H212" s="25"/>
      <c r="I212" s="25"/>
      <c r="J212" s="13"/>
      <c r="K212" s="13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</row>
    <row r="213" spans="3:24" s="24" customFormat="1" x14ac:dyDescent="0.3">
      <c r="C213" s="54"/>
      <c r="D213" s="25"/>
      <c r="E213" s="25"/>
      <c r="F213" s="25"/>
      <c r="G213" s="25"/>
      <c r="H213" s="25"/>
      <c r="I213" s="25"/>
      <c r="J213" s="13"/>
      <c r="K213" s="13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</row>
    <row r="214" spans="3:24" s="24" customFormat="1" x14ac:dyDescent="0.3">
      <c r="C214" s="54"/>
      <c r="D214" s="25"/>
      <c r="E214" s="25"/>
      <c r="F214" s="25"/>
      <c r="G214" s="25"/>
      <c r="H214" s="25"/>
      <c r="I214" s="25"/>
      <c r="J214" s="13"/>
      <c r="K214" s="13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</row>
    <row r="215" spans="3:24" s="24" customFormat="1" x14ac:dyDescent="0.3">
      <c r="C215" s="54"/>
      <c r="D215" s="25"/>
      <c r="E215" s="25"/>
      <c r="F215" s="25"/>
      <c r="G215" s="25"/>
      <c r="H215" s="25"/>
      <c r="I215" s="25"/>
      <c r="J215" s="13"/>
      <c r="K215" s="13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</row>
    <row r="216" spans="3:24" s="24" customFormat="1" x14ac:dyDescent="0.3">
      <c r="C216" s="54"/>
      <c r="D216" s="25"/>
      <c r="E216" s="25"/>
      <c r="F216" s="25"/>
      <c r="G216" s="25"/>
      <c r="H216" s="25"/>
      <c r="I216" s="25"/>
      <c r="J216" s="13"/>
      <c r="K216" s="13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</row>
    <row r="217" spans="3:24" s="24" customFormat="1" x14ac:dyDescent="0.3">
      <c r="C217" s="54"/>
      <c r="D217" s="25"/>
      <c r="E217" s="25"/>
      <c r="F217" s="25"/>
      <c r="G217" s="25"/>
      <c r="H217" s="25"/>
      <c r="I217" s="25"/>
      <c r="J217" s="13"/>
      <c r="K217" s="13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</row>
    <row r="218" spans="3:24" s="24" customFormat="1" x14ac:dyDescent="0.3">
      <c r="C218" s="54"/>
      <c r="D218" s="25"/>
      <c r="E218" s="25"/>
      <c r="F218" s="25"/>
      <c r="G218" s="25"/>
      <c r="H218" s="25"/>
      <c r="I218" s="25"/>
      <c r="J218" s="13"/>
      <c r="K218" s="13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</row>
    <row r="219" spans="3:24" s="24" customFormat="1" x14ac:dyDescent="0.3">
      <c r="C219" s="54"/>
      <c r="D219" s="25"/>
      <c r="E219" s="25"/>
      <c r="F219" s="25"/>
      <c r="G219" s="25"/>
      <c r="H219" s="25"/>
      <c r="I219" s="25"/>
      <c r="J219" s="13"/>
      <c r="K219" s="13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</row>
    <row r="220" spans="3:24" s="24" customFormat="1" x14ac:dyDescent="0.3">
      <c r="C220" s="54"/>
      <c r="D220" s="25"/>
      <c r="E220" s="25"/>
      <c r="F220" s="25"/>
      <c r="G220" s="25"/>
      <c r="H220" s="25"/>
      <c r="I220" s="25"/>
      <c r="J220" s="13"/>
      <c r="K220" s="13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</row>
    <row r="221" spans="3:24" s="24" customFormat="1" x14ac:dyDescent="0.3">
      <c r="C221" s="54"/>
      <c r="D221" s="25"/>
      <c r="E221" s="25"/>
      <c r="F221" s="25"/>
      <c r="G221" s="25"/>
      <c r="H221" s="25"/>
      <c r="I221" s="25"/>
      <c r="J221" s="13"/>
      <c r="K221" s="13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</row>
    <row r="222" spans="3:24" s="24" customFormat="1" x14ac:dyDescent="0.3">
      <c r="C222" s="54"/>
      <c r="D222" s="25"/>
      <c r="E222" s="25"/>
      <c r="F222" s="25"/>
      <c r="G222" s="25"/>
      <c r="H222" s="25"/>
      <c r="I222" s="25"/>
      <c r="J222" s="13"/>
      <c r="K222" s="13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</row>
    <row r="223" spans="3:24" s="24" customFormat="1" x14ac:dyDescent="0.3">
      <c r="C223" s="54"/>
      <c r="D223" s="25"/>
      <c r="E223" s="25"/>
      <c r="F223" s="25"/>
      <c r="G223" s="25"/>
      <c r="H223" s="25"/>
      <c r="I223" s="25"/>
      <c r="J223" s="13"/>
      <c r="K223" s="13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</row>
    <row r="224" spans="3:24" s="24" customFormat="1" x14ac:dyDescent="0.3">
      <c r="C224" s="54"/>
      <c r="D224" s="25"/>
      <c r="E224" s="25"/>
      <c r="F224" s="25"/>
      <c r="G224" s="25"/>
      <c r="H224" s="25"/>
      <c r="I224" s="25"/>
      <c r="J224" s="13"/>
      <c r="K224" s="13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</row>
    <row r="225" spans="3:24" s="24" customFormat="1" x14ac:dyDescent="0.3">
      <c r="C225" s="54"/>
      <c r="D225" s="25"/>
      <c r="E225" s="25"/>
      <c r="F225" s="25"/>
      <c r="G225" s="25"/>
      <c r="H225" s="25"/>
      <c r="I225" s="25"/>
      <c r="J225" s="13"/>
      <c r="K225" s="13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</row>
    <row r="226" spans="3:24" s="24" customFormat="1" x14ac:dyDescent="0.3">
      <c r="C226" s="54"/>
      <c r="D226" s="25"/>
      <c r="E226" s="25"/>
      <c r="F226" s="25"/>
      <c r="G226" s="25"/>
      <c r="H226" s="25"/>
      <c r="I226" s="25"/>
      <c r="J226" s="13"/>
      <c r="K226" s="13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</row>
    <row r="227" spans="3:24" s="24" customFormat="1" x14ac:dyDescent="0.3">
      <c r="C227" s="54"/>
      <c r="D227" s="25"/>
      <c r="E227" s="25"/>
      <c r="F227" s="25"/>
      <c r="G227" s="25"/>
      <c r="H227" s="25"/>
      <c r="I227" s="25"/>
      <c r="J227" s="13"/>
      <c r="K227" s="13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</row>
    <row r="228" spans="3:24" s="24" customFormat="1" x14ac:dyDescent="0.3">
      <c r="C228" s="54"/>
      <c r="D228" s="25"/>
      <c r="E228" s="25"/>
      <c r="F228" s="25"/>
      <c r="G228" s="25"/>
      <c r="H228" s="25"/>
      <c r="I228" s="25"/>
      <c r="J228" s="13"/>
      <c r="K228" s="13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</row>
    <row r="229" spans="3:24" s="24" customFormat="1" x14ac:dyDescent="0.3">
      <c r="C229" s="54"/>
      <c r="D229" s="25"/>
      <c r="E229" s="25"/>
      <c r="F229" s="25"/>
      <c r="G229" s="25"/>
      <c r="H229" s="25"/>
      <c r="I229" s="25"/>
      <c r="J229" s="13"/>
      <c r="K229" s="13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</row>
    <row r="230" spans="3:24" s="24" customFormat="1" x14ac:dyDescent="0.3">
      <c r="C230" s="54"/>
      <c r="D230" s="25"/>
      <c r="E230" s="25"/>
      <c r="F230" s="25"/>
      <c r="G230" s="25"/>
      <c r="H230" s="25"/>
      <c r="I230" s="25"/>
      <c r="J230" s="13"/>
      <c r="K230" s="13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</row>
    <row r="231" spans="3:24" s="24" customFormat="1" x14ac:dyDescent="0.3">
      <c r="C231" s="54"/>
      <c r="D231" s="25"/>
      <c r="E231" s="25"/>
      <c r="F231" s="25"/>
      <c r="G231" s="25"/>
      <c r="H231" s="25"/>
      <c r="I231" s="25"/>
      <c r="J231" s="13"/>
      <c r="K231" s="13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</row>
    <row r="232" spans="3:24" s="24" customFormat="1" x14ac:dyDescent="0.3">
      <c r="C232" s="54"/>
      <c r="D232" s="25"/>
      <c r="E232" s="25"/>
      <c r="F232" s="25"/>
      <c r="G232" s="25"/>
      <c r="H232" s="25"/>
      <c r="I232" s="25"/>
      <c r="J232" s="13"/>
      <c r="K232" s="13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</row>
    <row r="233" spans="3:24" s="24" customFormat="1" x14ac:dyDescent="0.3">
      <c r="C233" s="54"/>
      <c r="D233" s="25"/>
      <c r="E233" s="25"/>
      <c r="F233" s="25"/>
      <c r="G233" s="25"/>
      <c r="H233" s="25"/>
      <c r="I233" s="25"/>
      <c r="J233" s="13"/>
      <c r="K233" s="13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</row>
    <row r="234" spans="3:24" s="24" customFormat="1" x14ac:dyDescent="0.3">
      <c r="C234" s="54"/>
      <c r="D234" s="25"/>
      <c r="E234" s="25"/>
      <c r="F234" s="25"/>
      <c r="G234" s="25"/>
      <c r="H234" s="25"/>
      <c r="I234" s="25"/>
      <c r="J234" s="13"/>
      <c r="K234" s="13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</row>
    <row r="235" spans="3:24" s="24" customFormat="1" x14ac:dyDescent="0.3">
      <c r="C235" s="54"/>
      <c r="D235" s="25"/>
      <c r="E235" s="25"/>
      <c r="F235" s="25"/>
      <c r="G235" s="25"/>
      <c r="H235" s="25"/>
      <c r="I235" s="25"/>
      <c r="J235" s="13"/>
      <c r="K235" s="13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</row>
    <row r="236" spans="3:24" s="24" customFormat="1" x14ac:dyDescent="0.3">
      <c r="C236" s="54"/>
      <c r="D236" s="25"/>
      <c r="E236" s="25"/>
      <c r="F236" s="25"/>
      <c r="G236" s="25"/>
      <c r="H236" s="25"/>
      <c r="I236" s="25"/>
      <c r="J236" s="13"/>
      <c r="K236" s="13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</row>
    <row r="237" spans="3:24" s="24" customFormat="1" x14ac:dyDescent="0.3">
      <c r="C237" s="54"/>
      <c r="D237" s="25"/>
      <c r="E237" s="25"/>
      <c r="F237" s="25"/>
      <c r="G237" s="25"/>
      <c r="H237" s="25"/>
      <c r="I237" s="25"/>
      <c r="J237" s="13"/>
      <c r="K237" s="13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</row>
    <row r="238" spans="3:24" s="24" customFormat="1" x14ac:dyDescent="0.3">
      <c r="C238" s="54"/>
      <c r="D238" s="25"/>
      <c r="E238" s="25"/>
      <c r="F238" s="25"/>
      <c r="G238" s="25"/>
      <c r="H238" s="25"/>
      <c r="I238" s="25"/>
      <c r="J238" s="13"/>
      <c r="K238" s="13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</row>
    <row r="239" spans="3:24" s="24" customFormat="1" x14ac:dyDescent="0.3">
      <c r="C239" s="54"/>
      <c r="D239" s="25"/>
      <c r="E239" s="25"/>
      <c r="F239" s="25"/>
      <c r="G239" s="25"/>
      <c r="H239" s="25"/>
      <c r="I239" s="25"/>
      <c r="J239" s="13"/>
      <c r="K239" s="13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</row>
    <row r="240" spans="3:24" s="24" customFormat="1" x14ac:dyDescent="0.3">
      <c r="C240" s="54"/>
      <c r="D240" s="25"/>
      <c r="E240" s="25"/>
      <c r="F240" s="25"/>
      <c r="G240" s="25"/>
      <c r="H240" s="25"/>
      <c r="I240" s="25"/>
      <c r="J240" s="13"/>
      <c r="K240" s="13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</row>
    <row r="241" spans="3:24" s="24" customFormat="1" x14ac:dyDescent="0.3">
      <c r="C241" s="54"/>
      <c r="D241" s="25"/>
      <c r="E241" s="25"/>
      <c r="F241" s="25"/>
      <c r="G241" s="25"/>
      <c r="H241" s="25"/>
      <c r="I241" s="25"/>
      <c r="J241" s="13"/>
      <c r="K241" s="13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</row>
    <row r="242" spans="3:24" s="24" customFormat="1" x14ac:dyDescent="0.3">
      <c r="C242" s="54"/>
      <c r="D242" s="25"/>
      <c r="E242" s="25"/>
      <c r="F242" s="25"/>
      <c r="G242" s="25"/>
      <c r="H242" s="25"/>
      <c r="I242" s="25"/>
      <c r="J242" s="13"/>
      <c r="K242" s="13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</row>
    <row r="243" spans="3:24" s="24" customFormat="1" x14ac:dyDescent="0.3">
      <c r="C243" s="54"/>
      <c r="D243" s="25"/>
      <c r="E243" s="25"/>
      <c r="F243" s="25"/>
      <c r="G243" s="25"/>
      <c r="H243" s="25"/>
      <c r="I243" s="25"/>
      <c r="J243" s="13"/>
      <c r="K243" s="13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</row>
    <row r="244" spans="3:24" s="24" customFormat="1" x14ac:dyDescent="0.3">
      <c r="C244" s="54"/>
      <c r="D244" s="25"/>
      <c r="E244" s="25"/>
      <c r="F244" s="25"/>
      <c r="G244" s="25"/>
      <c r="H244" s="25"/>
      <c r="I244" s="25"/>
      <c r="J244" s="13"/>
      <c r="K244" s="13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</row>
    <row r="245" spans="3:24" s="24" customFormat="1" x14ac:dyDescent="0.3">
      <c r="C245" s="54"/>
      <c r="D245" s="25"/>
      <c r="E245" s="25"/>
      <c r="F245" s="25"/>
      <c r="G245" s="25"/>
      <c r="H245" s="25"/>
      <c r="I245" s="25"/>
      <c r="J245" s="13"/>
      <c r="K245" s="13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</row>
    <row r="246" spans="3:24" s="24" customFormat="1" x14ac:dyDescent="0.3">
      <c r="C246" s="54"/>
      <c r="D246" s="25"/>
      <c r="E246" s="25"/>
      <c r="F246" s="25"/>
      <c r="G246" s="25"/>
      <c r="H246" s="25"/>
      <c r="I246" s="25"/>
      <c r="J246" s="13"/>
      <c r="K246" s="13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</row>
    <row r="247" spans="3:24" s="24" customFormat="1" x14ac:dyDescent="0.3">
      <c r="C247" s="54"/>
      <c r="D247" s="25"/>
      <c r="E247" s="25"/>
      <c r="F247" s="25"/>
      <c r="G247" s="25"/>
      <c r="H247" s="25"/>
      <c r="I247" s="25"/>
      <c r="J247" s="13"/>
      <c r="K247" s="13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</row>
    <row r="248" spans="3:24" s="24" customFormat="1" x14ac:dyDescent="0.3">
      <c r="C248" s="54"/>
      <c r="D248" s="25"/>
      <c r="E248" s="25"/>
      <c r="F248" s="25"/>
      <c r="G248" s="25"/>
      <c r="H248" s="25"/>
      <c r="I248" s="25"/>
      <c r="J248" s="13"/>
      <c r="K248" s="13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</row>
    <row r="249" spans="3:24" s="24" customFormat="1" x14ac:dyDescent="0.3">
      <c r="C249" s="54"/>
      <c r="D249" s="25"/>
      <c r="E249" s="25"/>
      <c r="F249" s="25"/>
      <c r="G249" s="25"/>
      <c r="H249" s="25"/>
      <c r="I249" s="25"/>
      <c r="J249" s="13"/>
      <c r="K249" s="13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</row>
    <row r="250" spans="3:24" s="24" customFormat="1" x14ac:dyDescent="0.3">
      <c r="C250" s="54"/>
      <c r="D250" s="25"/>
      <c r="E250" s="25"/>
      <c r="F250" s="25"/>
      <c r="G250" s="25"/>
      <c r="H250" s="25"/>
      <c r="I250" s="25"/>
      <c r="J250" s="13"/>
      <c r="K250" s="13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</row>
    <row r="251" spans="3:24" s="24" customFormat="1" x14ac:dyDescent="0.3">
      <c r="C251" s="54"/>
      <c r="D251" s="25"/>
      <c r="E251" s="25"/>
      <c r="F251" s="25"/>
      <c r="G251" s="25"/>
      <c r="H251" s="25"/>
      <c r="I251" s="25"/>
      <c r="J251" s="13"/>
      <c r="K251" s="13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</row>
    <row r="252" spans="3:24" s="24" customFormat="1" x14ac:dyDescent="0.3">
      <c r="C252" s="54"/>
      <c r="D252" s="25"/>
      <c r="E252" s="25"/>
      <c r="F252" s="25"/>
      <c r="G252" s="25"/>
      <c r="H252" s="25"/>
      <c r="I252" s="25"/>
      <c r="J252" s="13"/>
      <c r="K252" s="13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</row>
    <row r="253" spans="3:24" s="24" customFormat="1" x14ac:dyDescent="0.3">
      <c r="C253" s="54"/>
      <c r="D253" s="25"/>
      <c r="E253" s="25"/>
      <c r="F253" s="25"/>
      <c r="G253" s="25"/>
      <c r="H253" s="25"/>
      <c r="I253" s="25"/>
      <c r="J253" s="13"/>
      <c r="K253" s="13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</row>
    <row r="254" spans="3:24" s="24" customFormat="1" x14ac:dyDescent="0.3">
      <c r="C254" s="54"/>
      <c r="D254" s="25"/>
      <c r="E254" s="25"/>
      <c r="F254" s="25"/>
      <c r="G254" s="25"/>
      <c r="H254" s="25"/>
      <c r="I254" s="25"/>
      <c r="J254" s="13"/>
      <c r="K254" s="13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</row>
    <row r="255" spans="3:24" s="24" customFormat="1" x14ac:dyDescent="0.3">
      <c r="C255" s="54"/>
      <c r="D255" s="25"/>
      <c r="E255" s="25"/>
      <c r="F255" s="25"/>
      <c r="G255" s="25"/>
      <c r="H255" s="25"/>
      <c r="I255" s="25"/>
      <c r="J255" s="13"/>
      <c r="K255" s="13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</row>
    <row r="256" spans="3:24" s="24" customFormat="1" x14ac:dyDescent="0.3">
      <c r="C256" s="54"/>
      <c r="D256" s="25"/>
      <c r="E256" s="25"/>
      <c r="F256" s="25"/>
      <c r="G256" s="25"/>
      <c r="H256" s="25"/>
      <c r="I256" s="25"/>
      <c r="J256" s="13"/>
      <c r="K256" s="13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</row>
    <row r="257" spans="3:24" s="24" customFormat="1" x14ac:dyDescent="0.3">
      <c r="C257" s="54"/>
      <c r="D257" s="25"/>
      <c r="E257" s="25"/>
      <c r="F257" s="25"/>
      <c r="G257" s="25"/>
      <c r="H257" s="25"/>
      <c r="I257" s="25"/>
      <c r="J257" s="13"/>
      <c r="K257" s="13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</row>
    <row r="258" spans="3:24" s="24" customFormat="1" x14ac:dyDescent="0.3">
      <c r="C258" s="54"/>
      <c r="D258" s="25"/>
      <c r="E258" s="25"/>
      <c r="F258" s="25"/>
      <c r="G258" s="25"/>
      <c r="H258" s="25"/>
      <c r="I258" s="25"/>
      <c r="J258" s="13"/>
      <c r="K258" s="13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</row>
    <row r="259" spans="3:24" s="24" customFormat="1" x14ac:dyDescent="0.3">
      <c r="C259" s="54"/>
      <c r="D259" s="25"/>
      <c r="E259" s="25"/>
      <c r="F259" s="25"/>
      <c r="G259" s="25"/>
      <c r="H259" s="25"/>
      <c r="I259" s="25"/>
      <c r="J259" s="13"/>
      <c r="K259" s="13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</row>
    <row r="260" spans="3:24" s="24" customFormat="1" x14ac:dyDescent="0.3">
      <c r="C260" s="54"/>
      <c r="D260" s="25"/>
      <c r="E260" s="25"/>
      <c r="F260" s="25"/>
      <c r="G260" s="25"/>
      <c r="H260" s="25"/>
      <c r="I260" s="25"/>
      <c r="J260" s="13"/>
      <c r="K260" s="13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</row>
    <row r="261" spans="3:24" s="24" customFormat="1" x14ac:dyDescent="0.3">
      <c r="C261" s="54"/>
      <c r="D261" s="25"/>
      <c r="E261" s="25"/>
      <c r="F261" s="25"/>
      <c r="G261" s="25"/>
      <c r="H261" s="25"/>
      <c r="I261" s="25"/>
      <c r="J261" s="13"/>
      <c r="K261" s="13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</row>
    <row r="262" spans="3:24" s="24" customFormat="1" x14ac:dyDescent="0.3">
      <c r="C262" s="54"/>
      <c r="D262" s="25"/>
      <c r="E262" s="25"/>
      <c r="F262" s="25"/>
      <c r="G262" s="25"/>
      <c r="H262" s="25"/>
      <c r="I262" s="25"/>
      <c r="J262" s="13"/>
      <c r="K262" s="13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</row>
    <row r="263" spans="3:24" s="24" customFormat="1" x14ac:dyDescent="0.3">
      <c r="C263" s="54"/>
      <c r="D263" s="25"/>
      <c r="E263" s="25"/>
      <c r="F263" s="25"/>
      <c r="G263" s="25"/>
      <c r="H263" s="25"/>
      <c r="I263" s="25"/>
      <c r="J263" s="13"/>
      <c r="K263" s="13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</row>
    <row r="264" spans="3:24" s="24" customFormat="1" x14ac:dyDescent="0.3">
      <c r="C264" s="54"/>
      <c r="D264" s="25"/>
      <c r="E264" s="25"/>
      <c r="F264" s="25"/>
      <c r="G264" s="25"/>
      <c r="H264" s="25"/>
      <c r="I264" s="25"/>
      <c r="J264" s="13"/>
      <c r="K264" s="13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</row>
    <row r="265" spans="3:24" s="24" customFormat="1" x14ac:dyDescent="0.3">
      <c r="C265" s="54"/>
      <c r="D265" s="25"/>
      <c r="E265" s="25"/>
      <c r="F265" s="25"/>
      <c r="G265" s="25"/>
      <c r="H265" s="25"/>
      <c r="I265" s="25"/>
      <c r="J265" s="13"/>
      <c r="K265" s="13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</row>
    <row r="266" spans="3:24" s="24" customFormat="1" x14ac:dyDescent="0.3">
      <c r="C266" s="54"/>
      <c r="D266" s="25"/>
      <c r="E266" s="25"/>
      <c r="F266" s="25"/>
      <c r="G266" s="25"/>
      <c r="H266" s="25"/>
      <c r="I266" s="25"/>
      <c r="J266" s="13"/>
      <c r="K266" s="13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</row>
    <row r="267" spans="3:24" s="24" customFormat="1" x14ac:dyDescent="0.3">
      <c r="C267" s="54"/>
      <c r="D267" s="25"/>
      <c r="E267" s="25"/>
      <c r="F267" s="25"/>
      <c r="G267" s="25"/>
      <c r="H267" s="25"/>
      <c r="I267" s="25"/>
      <c r="J267" s="13"/>
      <c r="K267" s="13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</row>
    <row r="268" spans="3:24" s="24" customFormat="1" x14ac:dyDescent="0.3">
      <c r="C268" s="54"/>
      <c r="D268" s="25"/>
      <c r="E268" s="25"/>
      <c r="F268" s="25"/>
      <c r="G268" s="25"/>
      <c r="H268" s="25"/>
      <c r="I268" s="25"/>
      <c r="J268" s="13"/>
      <c r="K268" s="13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</row>
    <row r="269" spans="3:24" s="24" customFormat="1" x14ac:dyDescent="0.3">
      <c r="C269" s="54"/>
      <c r="D269" s="25"/>
      <c r="E269" s="25"/>
      <c r="F269" s="25"/>
      <c r="G269" s="25"/>
      <c r="H269" s="25"/>
      <c r="I269" s="25"/>
      <c r="J269" s="13"/>
      <c r="K269" s="13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</row>
    <row r="270" spans="3:24" s="24" customFormat="1" x14ac:dyDescent="0.3">
      <c r="C270" s="54"/>
      <c r="D270" s="25"/>
      <c r="E270" s="25"/>
      <c r="F270" s="25"/>
      <c r="G270" s="25"/>
      <c r="H270" s="25"/>
      <c r="I270" s="25"/>
      <c r="J270" s="13"/>
      <c r="K270" s="13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</row>
    <row r="271" spans="3:24" s="24" customFormat="1" x14ac:dyDescent="0.3">
      <c r="C271" s="54"/>
      <c r="D271" s="25"/>
      <c r="E271" s="25"/>
      <c r="F271" s="25"/>
      <c r="G271" s="25"/>
      <c r="H271" s="25"/>
      <c r="I271" s="25"/>
      <c r="J271" s="13"/>
      <c r="K271" s="13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</row>
    <row r="272" spans="3:24" s="24" customFormat="1" x14ac:dyDescent="0.3">
      <c r="C272" s="54"/>
      <c r="D272" s="25"/>
      <c r="E272" s="25"/>
      <c r="F272" s="25"/>
      <c r="G272" s="25"/>
      <c r="H272" s="25"/>
      <c r="I272" s="25"/>
      <c r="J272" s="13"/>
      <c r="K272" s="13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</row>
    <row r="273" spans="3:24" s="24" customFormat="1" x14ac:dyDescent="0.3">
      <c r="C273" s="54"/>
      <c r="D273" s="25"/>
      <c r="E273" s="25"/>
      <c r="F273" s="25"/>
      <c r="G273" s="25"/>
      <c r="H273" s="25"/>
      <c r="I273" s="25"/>
      <c r="J273" s="13"/>
      <c r="K273" s="13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</row>
    <row r="274" spans="3:24" s="24" customFormat="1" x14ac:dyDescent="0.3">
      <c r="C274" s="54"/>
      <c r="D274" s="25"/>
      <c r="E274" s="25"/>
      <c r="F274" s="25"/>
      <c r="G274" s="25"/>
      <c r="H274" s="25"/>
      <c r="I274" s="25"/>
      <c r="J274" s="13"/>
      <c r="K274" s="13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</row>
    <row r="275" spans="3:24" s="24" customFormat="1" x14ac:dyDescent="0.3">
      <c r="C275" s="54"/>
      <c r="D275" s="25"/>
      <c r="E275" s="25"/>
      <c r="F275" s="25"/>
      <c r="G275" s="25"/>
      <c r="H275" s="25"/>
      <c r="I275" s="25"/>
      <c r="J275" s="13"/>
      <c r="K275" s="13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</row>
    <row r="276" spans="3:24" s="24" customFormat="1" x14ac:dyDescent="0.3">
      <c r="C276" s="54"/>
      <c r="D276" s="25"/>
      <c r="E276" s="25"/>
      <c r="F276" s="25"/>
      <c r="G276" s="25"/>
      <c r="H276" s="25"/>
      <c r="I276" s="25"/>
      <c r="J276" s="13"/>
      <c r="K276" s="13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</row>
    <row r="277" spans="3:24" s="24" customFormat="1" x14ac:dyDescent="0.3">
      <c r="C277" s="54"/>
      <c r="D277" s="25"/>
      <c r="E277" s="25"/>
      <c r="F277" s="25"/>
      <c r="G277" s="25"/>
      <c r="H277" s="25"/>
      <c r="I277" s="25"/>
      <c r="J277" s="13"/>
      <c r="K277" s="13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</row>
    <row r="278" spans="3:24" s="24" customFormat="1" x14ac:dyDescent="0.3">
      <c r="C278" s="54"/>
      <c r="D278" s="25"/>
      <c r="E278" s="25"/>
      <c r="F278" s="25"/>
      <c r="G278" s="25"/>
      <c r="H278" s="25"/>
      <c r="I278" s="25"/>
      <c r="J278" s="13"/>
      <c r="K278" s="13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</row>
    <row r="279" spans="3:24" s="24" customFormat="1" x14ac:dyDescent="0.3">
      <c r="C279" s="54"/>
      <c r="D279" s="25"/>
      <c r="E279" s="25"/>
      <c r="F279" s="25"/>
      <c r="G279" s="25"/>
      <c r="H279" s="25"/>
      <c r="I279" s="25"/>
      <c r="J279" s="13"/>
      <c r="K279" s="13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</row>
    <row r="280" spans="3:24" s="24" customFormat="1" x14ac:dyDescent="0.3">
      <c r="C280" s="54"/>
      <c r="D280" s="25"/>
      <c r="E280" s="25"/>
      <c r="F280" s="25"/>
      <c r="G280" s="25"/>
      <c r="H280" s="25"/>
      <c r="I280" s="25"/>
      <c r="J280" s="13"/>
      <c r="K280" s="13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</row>
    <row r="281" spans="3:24" s="24" customFormat="1" x14ac:dyDescent="0.3">
      <c r="C281" s="54"/>
      <c r="D281" s="25"/>
      <c r="E281" s="25"/>
      <c r="F281" s="25"/>
      <c r="G281" s="25"/>
      <c r="H281" s="25"/>
      <c r="I281" s="25"/>
      <c r="J281" s="13"/>
      <c r="K281" s="13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</row>
    <row r="282" spans="3:24" s="24" customFormat="1" x14ac:dyDescent="0.3">
      <c r="C282" s="54"/>
      <c r="D282" s="25"/>
      <c r="E282" s="25"/>
      <c r="F282" s="25"/>
      <c r="G282" s="25"/>
      <c r="H282" s="25"/>
      <c r="I282" s="25"/>
      <c r="J282" s="13"/>
      <c r="K282" s="13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</row>
    <row r="283" spans="3:24" s="24" customFormat="1" x14ac:dyDescent="0.3">
      <c r="C283" s="54"/>
      <c r="D283" s="25"/>
      <c r="E283" s="25"/>
      <c r="F283" s="25"/>
      <c r="G283" s="25"/>
      <c r="H283" s="25"/>
      <c r="I283" s="25"/>
      <c r="J283" s="13"/>
      <c r="K283" s="13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</row>
    <row r="284" spans="3:24" s="24" customFormat="1" x14ac:dyDescent="0.3">
      <c r="C284" s="54"/>
      <c r="D284" s="25"/>
      <c r="E284" s="25"/>
      <c r="F284" s="25"/>
      <c r="G284" s="25"/>
      <c r="H284" s="25"/>
      <c r="I284" s="25"/>
      <c r="J284" s="13"/>
      <c r="K284" s="13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</row>
    <row r="285" spans="3:24" s="24" customFormat="1" x14ac:dyDescent="0.3">
      <c r="C285" s="54"/>
      <c r="D285" s="25"/>
      <c r="E285" s="25"/>
      <c r="F285" s="25"/>
      <c r="G285" s="25"/>
      <c r="H285" s="25"/>
      <c r="I285" s="25"/>
      <c r="J285" s="13"/>
      <c r="K285" s="13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</row>
    <row r="286" spans="3:24" s="24" customFormat="1" x14ac:dyDescent="0.3">
      <c r="C286" s="54"/>
      <c r="D286" s="25"/>
      <c r="E286" s="25"/>
      <c r="F286" s="25"/>
      <c r="G286" s="25"/>
      <c r="H286" s="25"/>
      <c r="I286" s="25"/>
      <c r="J286" s="13"/>
      <c r="K286" s="13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</row>
    <row r="287" spans="3:24" s="24" customFormat="1" x14ac:dyDescent="0.3">
      <c r="C287" s="54"/>
      <c r="D287" s="25"/>
      <c r="E287" s="25"/>
      <c r="F287" s="25"/>
      <c r="G287" s="25"/>
      <c r="H287" s="25"/>
      <c r="I287" s="25"/>
      <c r="J287" s="13"/>
      <c r="K287" s="13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</row>
    <row r="288" spans="3:24" s="24" customFormat="1" x14ac:dyDescent="0.3">
      <c r="C288" s="54"/>
      <c r="D288" s="25"/>
      <c r="E288" s="25"/>
      <c r="F288" s="25"/>
      <c r="G288" s="25"/>
      <c r="H288" s="25"/>
      <c r="I288" s="25"/>
      <c r="J288" s="13"/>
      <c r="K288" s="13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</row>
    <row r="289" spans="3:24" s="24" customFormat="1" x14ac:dyDescent="0.3">
      <c r="C289" s="54"/>
      <c r="D289" s="25"/>
      <c r="E289" s="25"/>
      <c r="F289" s="25"/>
      <c r="G289" s="25"/>
      <c r="H289" s="25"/>
      <c r="I289" s="25"/>
      <c r="J289" s="13"/>
      <c r="K289" s="13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</row>
    <row r="290" spans="3:24" s="24" customFormat="1" x14ac:dyDescent="0.3">
      <c r="C290" s="54"/>
      <c r="D290" s="25"/>
      <c r="E290" s="25"/>
      <c r="F290" s="25"/>
      <c r="G290" s="25"/>
      <c r="H290" s="25"/>
      <c r="I290" s="25"/>
      <c r="J290" s="13"/>
      <c r="K290" s="13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</row>
    <row r="291" spans="3:24" s="24" customFormat="1" x14ac:dyDescent="0.3">
      <c r="C291" s="54"/>
      <c r="D291" s="25"/>
      <c r="E291" s="25"/>
      <c r="F291" s="25"/>
      <c r="G291" s="25"/>
      <c r="H291" s="25"/>
      <c r="I291" s="25"/>
      <c r="J291" s="13"/>
      <c r="K291" s="13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</row>
    <row r="292" spans="3:24" s="24" customFormat="1" x14ac:dyDescent="0.3">
      <c r="C292" s="54"/>
      <c r="D292" s="25"/>
      <c r="E292" s="25"/>
      <c r="F292" s="25"/>
      <c r="G292" s="25"/>
      <c r="H292" s="25"/>
      <c r="I292" s="25"/>
      <c r="J292" s="13"/>
      <c r="K292" s="13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</row>
    <row r="293" spans="3:24" s="24" customFormat="1" x14ac:dyDescent="0.3">
      <c r="C293" s="54"/>
      <c r="D293" s="25"/>
      <c r="E293" s="25"/>
      <c r="F293" s="25"/>
      <c r="G293" s="25"/>
      <c r="H293" s="25"/>
      <c r="I293" s="25"/>
      <c r="J293" s="13"/>
      <c r="K293" s="13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</row>
    <row r="294" spans="3:24" s="24" customFormat="1" x14ac:dyDescent="0.3">
      <c r="C294" s="54"/>
      <c r="D294" s="25"/>
      <c r="E294" s="25"/>
      <c r="F294" s="25"/>
      <c r="G294" s="25"/>
      <c r="H294" s="25"/>
      <c r="I294" s="25"/>
      <c r="J294" s="13"/>
      <c r="K294" s="13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</row>
    <row r="295" spans="3:24" s="24" customFormat="1" x14ac:dyDescent="0.3">
      <c r="C295" s="54"/>
      <c r="D295" s="25"/>
      <c r="E295" s="25"/>
      <c r="F295" s="25"/>
      <c r="G295" s="25"/>
      <c r="H295" s="25"/>
      <c r="I295" s="25"/>
      <c r="J295" s="13"/>
      <c r="K295" s="13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</row>
    <row r="296" spans="3:24" s="24" customFormat="1" x14ac:dyDescent="0.3">
      <c r="C296" s="54"/>
      <c r="D296" s="25"/>
      <c r="E296" s="25"/>
      <c r="F296" s="25"/>
      <c r="G296" s="25"/>
      <c r="H296" s="25"/>
      <c r="I296" s="25"/>
      <c r="J296" s="13"/>
      <c r="K296" s="13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</row>
    <row r="297" spans="3:24" s="24" customFormat="1" x14ac:dyDescent="0.3">
      <c r="C297" s="54"/>
      <c r="D297" s="25"/>
      <c r="E297" s="25"/>
      <c r="F297" s="25"/>
      <c r="G297" s="25"/>
      <c r="H297" s="25"/>
      <c r="I297" s="25"/>
      <c r="J297" s="13"/>
      <c r="K297" s="13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</row>
    <row r="298" spans="3:24" s="24" customFormat="1" x14ac:dyDescent="0.3">
      <c r="C298" s="54"/>
      <c r="D298" s="25"/>
      <c r="E298" s="25"/>
      <c r="F298" s="25"/>
      <c r="G298" s="25"/>
      <c r="H298" s="25"/>
      <c r="I298" s="25"/>
      <c r="J298" s="13"/>
      <c r="K298" s="13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</row>
    <row r="299" spans="3:24" s="24" customFormat="1" x14ac:dyDescent="0.3">
      <c r="C299" s="54"/>
      <c r="D299" s="25"/>
      <c r="E299" s="25"/>
      <c r="F299" s="25"/>
      <c r="G299" s="25"/>
      <c r="H299" s="25"/>
      <c r="I299" s="25"/>
      <c r="J299" s="13"/>
      <c r="K299" s="13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</row>
    <row r="300" spans="3:24" s="24" customFormat="1" x14ac:dyDescent="0.3">
      <c r="C300" s="54"/>
      <c r="D300" s="25"/>
      <c r="E300" s="25"/>
      <c r="F300" s="25"/>
      <c r="G300" s="25"/>
      <c r="H300" s="25"/>
      <c r="I300" s="25"/>
      <c r="J300" s="13"/>
      <c r="K300" s="13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</row>
    <row r="301" spans="3:24" s="24" customFormat="1" x14ac:dyDescent="0.3">
      <c r="C301" s="54"/>
      <c r="D301" s="25"/>
      <c r="E301" s="25"/>
      <c r="F301" s="25"/>
      <c r="G301" s="25"/>
      <c r="H301" s="25"/>
      <c r="I301" s="25"/>
      <c r="J301" s="13"/>
      <c r="K301" s="13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</row>
    <row r="302" spans="3:24" s="24" customFormat="1" x14ac:dyDescent="0.3">
      <c r="C302" s="54"/>
      <c r="D302" s="25"/>
      <c r="E302" s="25"/>
      <c r="F302" s="25"/>
      <c r="G302" s="25"/>
      <c r="H302" s="25"/>
      <c r="I302" s="25"/>
      <c r="J302" s="13"/>
      <c r="K302" s="13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</row>
    <row r="303" spans="3:24" s="24" customFormat="1" x14ac:dyDescent="0.3">
      <c r="C303" s="54"/>
      <c r="D303" s="25"/>
      <c r="E303" s="25"/>
      <c r="F303" s="25"/>
      <c r="G303" s="25"/>
      <c r="H303" s="25"/>
      <c r="I303" s="25"/>
      <c r="J303" s="13"/>
      <c r="K303" s="13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</row>
    <row r="304" spans="3:24" s="24" customFormat="1" x14ac:dyDescent="0.3">
      <c r="C304" s="54"/>
      <c r="D304" s="25"/>
      <c r="E304" s="25"/>
      <c r="F304" s="25"/>
      <c r="G304" s="25"/>
      <c r="H304" s="25"/>
      <c r="I304" s="25"/>
      <c r="J304" s="13"/>
      <c r="K304" s="13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</row>
    <row r="305" spans="3:24" s="24" customFormat="1" x14ac:dyDescent="0.3">
      <c r="C305" s="54"/>
      <c r="D305" s="25"/>
      <c r="E305" s="25"/>
      <c r="F305" s="25"/>
      <c r="G305" s="25"/>
      <c r="H305" s="25"/>
      <c r="I305" s="25"/>
      <c r="J305" s="13"/>
      <c r="K305" s="13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</row>
    <row r="306" spans="3:24" s="24" customFormat="1" x14ac:dyDescent="0.3">
      <c r="C306" s="54"/>
      <c r="D306" s="25"/>
      <c r="E306" s="25"/>
      <c r="F306" s="25"/>
      <c r="G306" s="25"/>
      <c r="H306" s="25"/>
      <c r="I306" s="25"/>
      <c r="J306" s="13"/>
      <c r="K306" s="13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</row>
    <row r="307" spans="3:24" s="24" customFormat="1" x14ac:dyDescent="0.3">
      <c r="C307" s="54"/>
      <c r="D307" s="25"/>
      <c r="E307" s="25"/>
      <c r="F307" s="25"/>
      <c r="G307" s="25"/>
      <c r="H307" s="25"/>
      <c r="I307" s="25"/>
      <c r="J307" s="13"/>
      <c r="K307" s="13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</row>
    <row r="308" spans="3:24" s="24" customFormat="1" x14ac:dyDescent="0.3">
      <c r="C308" s="54"/>
      <c r="D308" s="25"/>
      <c r="E308" s="25"/>
      <c r="F308" s="25"/>
      <c r="G308" s="25"/>
      <c r="H308" s="25"/>
      <c r="I308" s="25"/>
      <c r="J308" s="13"/>
      <c r="K308" s="13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</row>
    <row r="309" spans="3:24" s="24" customFormat="1" x14ac:dyDescent="0.3">
      <c r="C309" s="54"/>
      <c r="D309" s="25"/>
      <c r="E309" s="25"/>
      <c r="F309" s="25"/>
      <c r="G309" s="25"/>
      <c r="H309" s="25"/>
      <c r="I309" s="25"/>
      <c r="J309" s="13"/>
      <c r="K309" s="13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</row>
    <row r="310" spans="3:24" s="24" customFormat="1" x14ac:dyDescent="0.3">
      <c r="C310" s="54"/>
      <c r="D310" s="25"/>
      <c r="E310" s="25"/>
      <c r="F310" s="25"/>
      <c r="G310" s="25"/>
      <c r="H310" s="25"/>
      <c r="I310" s="25"/>
      <c r="J310" s="13"/>
      <c r="K310" s="13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</row>
    <row r="311" spans="3:24" s="24" customFormat="1" x14ac:dyDescent="0.3">
      <c r="C311" s="54"/>
      <c r="D311" s="25"/>
      <c r="E311" s="25"/>
      <c r="F311" s="25"/>
      <c r="G311" s="25"/>
      <c r="H311" s="25"/>
      <c r="I311" s="25"/>
      <c r="J311" s="13"/>
      <c r="K311" s="13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</row>
    <row r="312" spans="3:24" s="24" customFormat="1" x14ac:dyDescent="0.3">
      <c r="C312" s="54"/>
      <c r="D312" s="25"/>
      <c r="E312" s="25"/>
      <c r="F312" s="25"/>
      <c r="G312" s="25"/>
      <c r="H312" s="25"/>
      <c r="I312" s="25"/>
      <c r="J312" s="13"/>
      <c r="K312" s="13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</row>
    <row r="313" spans="3:24" s="24" customFormat="1" x14ac:dyDescent="0.3">
      <c r="C313" s="54"/>
      <c r="D313" s="25"/>
      <c r="E313" s="25"/>
      <c r="F313" s="25"/>
      <c r="G313" s="25"/>
      <c r="H313" s="25"/>
      <c r="I313" s="25"/>
      <c r="J313" s="13"/>
      <c r="K313" s="13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</row>
    <row r="314" spans="3:24" s="24" customFormat="1" x14ac:dyDescent="0.3">
      <c r="C314" s="54"/>
      <c r="D314" s="25"/>
      <c r="E314" s="25"/>
      <c r="F314" s="25"/>
      <c r="G314" s="25"/>
      <c r="H314" s="25"/>
      <c r="I314" s="25"/>
      <c r="J314" s="13"/>
      <c r="K314" s="13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</row>
    <row r="315" spans="3:24" s="24" customFormat="1" x14ac:dyDescent="0.3">
      <c r="C315" s="54"/>
      <c r="D315" s="25"/>
      <c r="E315" s="25"/>
      <c r="F315" s="25"/>
      <c r="G315" s="25"/>
      <c r="H315" s="25"/>
      <c r="I315" s="25"/>
      <c r="J315" s="13"/>
      <c r="K315" s="13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</row>
    <row r="316" spans="3:24" s="24" customFormat="1" x14ac:dyDescent="0.3">
      <c r="C316" s="54"/>
      <c r="D316" s="25"/>
      <c r="E316" s="25"/>
      <c r="F316" s="25"/>
      <c r="G316" s="25"/>
      <c r="H316" s="25"/>
      <c r="I316" s="25"/>
      <c r="J316" s="13"/>
      <c r="K316" s="13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</row>
    <row r="317" spans="3:24" s="24" customFormat="1" x14ac:dyDescent="0.3">
      <c r="C317" s="54"/>
      <c r="D317" s="25"/>
      <c r="E317" s="25"/>
      <c r="F317" s="25"/>
      <c r="G317" s="25"/>
      <c r="H317" s="25"/>
      <c r="I317" s="25"/>
      <c r="J317" s="13"/>
      <c r="K317" s="13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</row>
    <row r="318" spans="3:24" s="24" customFormat="1" x14ac:dyDescent="0.3">
      <c r="C318" s="54"/>
      <c r="D318" s="25"/>
      <c r="E318" s="25"/>
      <c r="F318" s="25"/>
      <c r="G318" s="25"/>
      <c r="H318" s="25"/>
      <c r="I318" s="25"/>
      <c r="J318" s="13"/>
      <c r="K318" s="13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</row>
    <row r="319" spans="3:24" s="24" customFormat="1" x14ac:dyDescent="0.3">
      <c r="C319" s="54"/>
      <c r="D319" s="25"/>
      <c r="E319" s="25"/>
      <c r="F319" s="25"/>
      <c r="G319" s="25"/>
      <c r="H319" s="25"/>
      <c r="I319" s="25"/>
      <c r="J319" s="13"/>
      <c r="K319" s="13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</row>
    <row r="320" spans="3:24" s="24" customFormat="1" x14ac:dyDescent="0.3">
      <c r="C320" s="54"/>
      <c r="D320" s="25"/>
      <c r="E320" s="25"/>
      <c r="F320" s="25"/>
      <c r="G320" s="25"/>
      <c r="H320" s="25"/>
      <c r="I320" s="25"/>
      <c r="J320" s="13"/>
      <c r="K320" s="13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</row>
    <row r="321" spans="3:24" s="24" customFormat="1" x14ac:dyDescent="0.3">
      <c r="C321" s="54"/>
      <c r="D321" s="25"/>
      <c r="E321" s="25"/>
      <c r="F321" s="25"/>
      <c r="G321" s="25"/>
      <c r="H321" s="25"/>
      <c r="I321" s="25"/>
      <c r="J321" s="13"/>
      <c r="K321" s="13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</row>
    <row r="322" spans="3:24" s="24" customFormat="1" x14ac:dyDescent="0.3">
      <c r="C322" s="54"/>
      <c r="D322" s="25"/>
      <c r="E322" s="25"/>
      <c r="F322" s="25"/>
      <c r="G322" s="25"/>
      <c r="H322" s="25"/>
      <c r="I322" s="25"/>
      <c r="J322" s="13"/>
      <c r="K322" s="13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</row>
    <row r="323" spans="3:24" s="24" customFormat="1" x14ac:dyDescent="0.3">
      <c r="C323" s="54"/>
      <c r="D323" s="25"/>
      <c r="E323" s="25"/>
      <c r="F323" s="25"/>
      <c r="G323" s="25"/>
      <c r="H323" s="25"/>
      <c r="I323" s="25"/>
      <c r="J323" s="13"/>
      <c r="K323" s="13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</row>
    <row r="324" spans="3:24" s="24" customFormat="1" x14ac:dyDescent="0.3">
      <c r="C324" s="54"/>
      <c r="D324" s="25"/>
      <c r="E324" s="25"/>
      <c r="F324" s="25"/>
      <c r="G324" s="25"/>
      <c r="H324" s="25"/>
      <c r="I324" s="25"/>
      <c r="J324" s="13"/>
      <c r="K324" s="13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</row>
    <row r="325" spans="3:24" s="24" customFormat="1" x14ac:dyDescent="0.3">
      <c r="C325" s="54"/>
      <c r="D325" s="25"/>
      <c r="E325" s="25"/>
      <c r="F325" s="25"/>
      <c r="G325" s="25"/>
      <c r="H325" s="25"/>
      <c r="I325" s="25"/>
      <c r="J325" s="13"/>
      <c r="K325" s="13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</row>
    <row r="326" spans="3:24" s="24" customFormat="1" x14ac:dyDescent="0.3">
      <c r="C326" s="54"/>
      <c r="D326" s="25"/>
      <c r="E326" s="25"/>
      <c r="F326" s="25"/>
      <c r="G326" s="25"/>
      <c r="H326" s="25"/>
      <c r="I326" s="25"/>
      <c r="J326" s="13"/>
      <c r="K326" s="13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</row>
    <row r="327" spans="3:24" s="24" customFormat="1" x14ac:dyDescent="0.3">
      <c r="C327" s="54"/>
      <c r="D327" s="25"/>
      <c r="E327" s="25"/>
      <c r="F327" s="25"/>
      <c r="G327" s="25"/>
      <c r="H327" s="25"/>
      <c r="I327" s="25"/>
      <c r="J327" s="13"/>
      <c r="K327" s="13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</row>
    <row r="328" spans="3:24" s="24" customFormat="1" x14ac:dyDescent="0.3">
      <c r="C328" s="54"/>
      <c r="D328" s="25"/>
      <c r="E328" s="25"/>
      <c r="F328" s="25"/>
      <c r="G328" s="25"/>
      <c r="H328" s="25"/>
      <c r="I328" s="25"/>
      <c r="J328" s="13"/>
      <c r="K328" s="13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</row>
    <row r="329" spans="3:24" s="24" customFormat="1" x14ac:dyDescent="0.3">
      <c r="C329" s="54"/>
      <c r="D329" s="25"/>
      <c r="E329" s="25"/>
      <c r="F329" s="25"/>
      <c r="G329" s="25"/>
      <c r="H329" s="25"/>
      <c r="I329" s="25"/>
      <c r="J329" s="13"/>
      <c r="K329" s="13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</row>
    <row r="330" spans="3:24" s="24" customFormat="1" x14ac:dyDescent="0.3">
      <c r="C330" s="54"/>
      <c r="D330" s="25"/>
      <c r="E330" s="25"/>
      <c r="F330" s="25"/>
      <c r="G330" s="25"/>
      <c r="H330" s="25"/>
      <c r="I330" s="25"/>
      <c r="J330" s="13"/>
      <c r="K330" s="13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</row>
    <row r="331" spans="3:24" s="24" customFormat="1" x14ac:dyDescent="0.3">
      <c r="C331" s="54"/>
      <c r="D331" s="25"/>
      <c r="E331" s="25"/>
      <c r="F331" s="25"/>
      <c r="G331" s="25"/>
      <c r="H331" s="25"/>
      <c r="I331" s="25"/>
      <c r="J331" s="13"/>
      <c r="K331" s="13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</row>
    <row r="332" spans="3:24" s="24" customFormat="1" x14ac:dyDescent="0.3">
      <c r="C332" s="54"/>
      <c r="D332" s="25"/>
      <c r="E332" s="25"/>
      <c r="F332" s="25"/>
      <c r="G332" s="25"/>
      <c r="H332" s="25"/>
      <c r="I332" s="25"/>
      <c r="J332" s="13"/>
      <c r="K332" s="13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</row>
    <row r="333" spans="3:24" s="24" customFormat="1" x14ac:dyDescent="0.3">
      <c r="C333" s="54"/>
      <c r="D333" s="25"/>
      <c r="E333" s="25"/>
      <c r="F333" s="25"/>
      <c r="G333" s="25"/>
      <c r="H333" s="25"/>
      <c r="I333" s="25"/>
      <c r="J333" s="13"/>
      <c r="K333" s="13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</row>
    <row r="334" spans="3:24" s="24" customFormat="1" x14ac:dyDescent="0.3">
      <c r="C334" s="54"/>
      <c r="D334" s="25"/>
      <c r="E334" s="25"/>
      <c r="F334" s="25"/>
      <c r="G334" s="25"/>
      <c r="H334" s="25"/>
      <c r="I334" s="25"/>
      <c r="J334" s="13"/>
      <c r="K334" s="13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</row>
    <row r="335" spans="3:24" s="24" customFormat="1" x14ac:dyDescent="0.3">
      <c r="C335" s="54"/>
      <c r="D335" s="25"/>
      <c r="E335" s="25"/>
      <c r="F335" s="25"/>
      <c r="G335" s="25"/>
      <c r="H335" s="25"/>
      <c r="I335" s="25"/>
      <c r="J335" s="13"/>
      <c r="K335" s="13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</row>
    <row r="336" spans="3:24" s="24" customFormat="1" x14ac:dyDescent="0.3">
      <c r="C336" s="54"/>
      <c r="D336" s="25"/>
      <c r="E336" s="25"/>
      <c r="F336" s="25"/>
      <c r="G336" s="25"/>
      <c r="H336" s="25"/>
      <c r="I336" s="25"/>
      <c r="J336" s="13"/>
      <c r="K336" s="13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</row>
    <row r="337" spans="3:24" s="24" customFormat="1" x14ac:dyDescent="0.3">
      <c r="C337" s="54"/>
      <c r="D337" s="25"/>
      <c r="E337" s="25"/>
      <c r="F337" s="25"/>
      <c r="G337" s="25"/>
      <c r="H337" s="25"/>
      <c r="I337" s="25"/>
      <c r="J337" s="13"/>
      <c r="K337" s="13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</row>
    <row r="338" spans="3:24" s="24" customFormat="1" x14ac:dyDescent="0.3">
      <c r="C338" s="54"/>
      <c r="D338" s="25"/>
      <c r="E338" s="25"/>
      <c r="F338" s="25"/>
      <c r="G338" s="25"/>
      <c r="H338" s="25"/>
      <c r="I338" s="25"/>
      <c r="J338" s="13"/>
      <c r="K338" s="13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</row>
    <row r="339" spans="3:24" s="24" customFormat="1" x14ac:dyDescent="0.3">
      <c r="C339" s="54"/>
      <c r="D339" s="25"/>
      <c r="E339" s="25"/>
      <c r="F339" s="25"/>
      <c r="G339" s="25"/>
      <c r="H339" s="25"/>
      <c r="I339" s="25"/>
      <c r="J339" s="13"/>
      <c r="K339" s="13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</row>
    <row r="340" spans="3:24" s="24" customFormat="1" x14ac:dyDescent="0.3">
      <c r="C340" s="54"/>
      <c r="D340" s="25"/>
      <c r="E340" s="25"/>
      <c r="F340" s="25"/>
      <c r="G340" s="25"/>
      <c r="H340" s="25"/>
      <c r="I340" s="25"/>
      <c r="J340" s="13"/>
      <c r="K340" s="13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</row>
    <row r="341" spans="3:24" s="24" customFormat="1" x14ac:dyDescent="0.3">
      <c r="C341" s="54"/>
      <c r="D341" s="25"/>
      <c r="E341" s="25"/>
      <c r="F341" s="25"/>
      <c r="G341" s="25"/>
      <c r="H341" s="25"/>
      <c r="I341" s="25"/>
      <c r="J341" s="13"/>
      <c r="K341" s="13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</row>
    <row r="342" spans="3:24" s="24" customFormat="1" x14ac:dyDescent="0.3">
      <c r="C342" s="54"/>
      <c r="D342" s="25"/>
      <c r="E342" s="25"/>
      <c r="F342" s="25"/>
      <c r="G342" s="25"/>
      <c r="H342" s="25"/>
      <c r="I342" s="25"/>
      <c r="J342" s="13"/>
      <c r="K342" s="13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</row>
    <row r="343" spans="3:24" s="24" customFormat="1" x14ac:dyDescent="0.3">
      <c r="C343" s="54"/>
      <c r="D343" s="25"/>
      <c r="E343" s="25"/>
      <c r="F343" s="25"/>
      <c r="G343" s="25"/>
      <c r="H343" s="25"/>
      <c r="I343" s="25"/>
      <c r="J343" s="13"/>
      <c r="K343" s="13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</row>
    <row r="344" spans="3:24" s="24" customFormat="1" x14ac:dyDescent="0.3">
      <c r="C344" s="54"/>
      <c r="D344" s="25"/>
      <c r="E344" s="25"/>
      <c r="F344" s="25"/>
      <c r="G344" s="25"/>
      <c r="H344" s="25"/>
      <c r="I344" s="25"/>
      <c r="J344" s="13"/>
      <c r="K344" s="13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</row>
    <row r="345" spans="3:24" s="24" customFormat="1" x14ac:dyDescent="0.3">
      <c r="C345" s="54"/>
      <c r="D345" s="25"/>
      <c r="E345" s="25"/>
      <c r="F345" s="25"/>
      <c r="G345" s="25"/>
      <c r="H345" s="25"/>
      <c r="I345" s="25"/>
      <c r="J345" s="13"/>
      <c r="K345" s="13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</row>
    <row r="346" spans="3:24" s="24" customFormat="1" x14ac:dyDescent="0.3">
      <c r="C346" s="54"/>
      <c r="D346" s="25"/>
      <c r="E346" s="25"/>
      <c r="F346" s="25"/>
      <c r="G346" s="25"/>
      <c r="H346" s="25"/>
      <c r="I346" s="25"/>
      <c r="J346" s="13"/>
      <c r="K346" s="13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</row>
    <row r="347" spans="3:24" s="24" customFormat="1" x14ac:dyDescent="0.3">
      <c r="C347" s="54"/>
      <c r="D347" s="25"/>
      <c r="E347" s="25"/>
      <c r="F347" s="25"/>
      <c r="G347" s="25"/>
      <c r="H347" s="25"/>
      <c r="I347" s="25"/>
      <c r="J347" s="13"/>
      <c r="K347" s="13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</row>
    <row r="348" spans="3:24" s="24" customFormat="1" x14ac:dyDescent="0.3">
      <c r="C348" s="54"/>
      <c r="D348" s="25"/>
      <c r="E348" s="25"/>
      <c r="F348" s="25"/>
      <c r="G348" s="25"/>
      <c r="H348" s="25"/>
      <c r="I348" s="25"/>
      <c r="J348" s="13"/>
      <c r="K348" s="13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</row>
    <row r="349" spans="3:24" s="24" customFormat="1" x14ac:dyDescent="0.3">
      <c r="C349" s="54"/>
      <c r="D349" s="25"/>
      <c r="E349" s="25"/>
      <c r="F349" s="25"/>
      <c r="G349" s="25"/>
      <c r="H349" s="25"/>
      <c r="I349" s="25"/>
      <c r="J349" s="13"/>
      <c r="K349" s="13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</row>
    <row r="350" spans="3:24" s="24" customFormat="1" x14ac:dyDescent="0.3">
      <c r="C350" s="54"/>
      <c r="D350" s="25"/>
      <c r="E350" s="25"/>
      <c r="F350" s="25"/>
      <c r="G350" s="25"/>
      <c r="H350" s="25"/>
      <c r="I350" s="25"/>
      <c r="J350" s="13"/>
      <c r="K350" s="13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</row>
    <row r="351" spans="3:24" s="24" customFormat="1" x14ac:dyDescent="0.3">
      <c r="C351" s="54"/>
      <c r="D351" s="25"/>
      <c r="E351" s="25"/>
      <c r="F351" s="25"/>
      <c r="G351" s="25"/>
      <c r="H351" s="25"/>
      <c r="I351" s="25"/>
      <c r="J351" s="13"/>
      <c r="K351" s="13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</row>
    <row r="352" spans="3:24" s="24" customFormat="1" x14ac:dyDescent="0.3">
      <c r="C352" s="54"/>
      <c r="D352" s="25"/>
      <c r="E352" s="25"/>
      <c r="F352" s="25"/>
      <c r="G352" s="25"/>
      <c r="H352" s="25"/>
      <c r="I352" s="25"/>
      <c r="J352" s="13"/>
      <c r="K352" s="13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</row>
    <row r="353" spans="3:24" s="24" customFormat="1" x14ac:dyDescent="0.3">
      <c r="C353" s="54"/>
      <c r="D353" s="25"/>
      <c r="E353" s="25"/>
      <c r="F353" s="25"/>
      <c r="G353" s="25"/>
      <c r="H353" s="25"/>
      <c r="I353" s="25"/>
      <c r="J353" s="13"/>
      <c r="K353" s="13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</row>
    <row r="354" spans="3:24" s="24" customFormat="1" x14ac:dyDescent="0.3">
      <c r="C354" s="54"/>
      <c r="D354" s="25"/>
      <c r="E354" s="25"/>
      <c r="F354" s="25"/>
      <c r="G354" s="25"/>
      <c r="H354" s="25"/>
      <c r="I354" s="25"/>
      <c r="J354" s="13"/>
      <c r="K354" s="13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</row>
    <row r="355" spans="3:24" s="24" customFormat="1" x14ac:dyDescent="0.3">
      <c r="C355" s="54"/>
      <c r="D355" s="25"/>
      <c r="E355" s="25"/>
      <c r="F355" s="25"/>
      <c r="G355" s="25"/>
      <c r="H355" s="25"/>
      <c r="I355" s="25"/>
      <c r="J355" s="13"/>
      <c r="K355" s="13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</row>
    <row r="356" spans="3:24" s="24" customFormat="1" x14ac:dyDescent="0.3">
      <c r="C356" s="54"/>
      <c r="D356" s="25"/>
      <c r="E356" s="25"/>
      <c r="F356" s="25"/>
      <c r="G356" s="25"/>
      <c r="H356" s="25"/>
      <c r="I356" s="25"/>
      <c r="J356" s="13"/>
      <c r="K356" s="13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</row>
    <row r="357" spans="3:24" s="24" customFormat="1" x14ac:dyDescent="0.3">
      <c r="C357" s="54"/>
      <c r="D357" s="25"/>
      <c r="E357" s="25"/>
      <c r="F357" s="25"/>
      <c r="G357" s="25"/>
      <c r="H357" s="25"/>
      <c r="I357" s="25"/>
      <c r="J357" s="13"/>
      <c r="K357" s="13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</row>
    <row r="358" spans="3:24" s="24" customFormat="1" x14ac:dyDescent="0.3">
      <c r="C358" s="54"/>
      <c r="D358" s="25"/>
      <c r="E358" s="25"/>
      <c r="F358" s="25"/>
      <c r="G358" s="25"/>
      <c r="H358" s="25"/>
      <c r="I358" s="25"/>
      <c r="J358" s="13"/>
      <c r="K358" s="13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</row>
    <row r="359" spans="3:24" s="24" customFormat="1" x14ac:dyDescent="0.3">
      <c r="C359" s="54"/>
      <c r="D359" s="25"/>
      <c r="E359" s="25"/>
      <c r="F359" s="25"/>
      <c r="G359" s="25"/>
      <c r="H359" s="25"/>
      <c r="I359" s="25"/>
      <c r="J359" s="13"/>
      <c r="K359" s="13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</row>
    <row r="360" spans="3:24" s="24" customFormat="1" x14ac:dyDescent="0.3">
      <c r="C360" s="54"/>
      <c r="D360" s="25"/>
      <c r="E360" s="25"/>
      <c r="F360" s="25"/>
      <c r="G360" s="25"/>
      <c r="H360" s="25"/>
      <c r="I360" s="25"/>
      <c r="J360" s="13"/>
      <c r="K360" s="13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</row>
    <row r="361" spans="3:24" s="24" customFormat="1" x14ac:dyDescent="0.3">
      <c r="C361" s="54"/>
      <c r="D361" s="25"/>
      <c r="E361" s="25"/>
      <c r="F361" s="25"/>
      <c r="G361" s="25"/>
      <c r="H361" s="25"/>
      <c r="I361" s="25"/>
      <c r="J361" s="13"/>
      <c r="K361" s="13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</row>
    <row r="362" spans="3:24" s="24" customFormat="1" x14ac:dyDescent="0.3">
      <c r="C362" s="54"/>
      <c r="D362" s="25"/>
      <c r="E362" s="25"/>
      <c r="F362" s="25"/>
      <c r="G362" s="25"/>
      <c r="H362" s="25"/>
      <c r="I362" s="25"/>
      <c r="J362" s="13"/>
      <c r="K362" s="13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</row>
    <row r="363" spans="3:24" s="24" customFormat="1" x14ac:dyDescent="0.3">
      <c r="C363" s="54"/>
      <c r="D363" s="25"/>
      <c r="E363" s="25"/>
      <c r="F363" s="25"/>
      <c r="G363" s="25"/>
      <c r="H363" s="25"/>
      <c r="I363" s="25"/>
      <c r="J363" s="13"/>
      <c r="K363" s="13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</row>
    <row r="364" spans="3:24" s="24" customFormat="1" x14ac:dyDescent="0.3">
      <c r="C364" s="54"/>
      <c r="D364" s="25"/>
      <c r="E364" s="25"/>
      <c r="F364" s="25"/>
      <c r="G364" s="25"/>
      <c r="H364" s="25"/>
      <c r="I364" s="25"/>
      <c r="J364" s="13"/>
      <c r="K364" s="13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</row>
    <row r="365" spans="3:24" s="24" customFormat="1" x14ac:dyDescent="0.3">
      <c r="C365" s="54"/>
      <c r="D365" s="25"/>
      <c r="E365" s="25"/>
      <c r="F365" s="25"/>
      <c r="G365" s="25"/>
      <c r="H365" s="25"/>
      <c r="I365" s="25"/>
      <c r="J365" s="13"/>
      <c r="K365" s="13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</row>
    <row r="366" spans="3:24" s="24" customFormat="1" x14ac:dyDescent="0.3">
      <c r="C366" s="54"/>
      <c r="D366" s="25"/>
      <c r="E366" s="25"/>
      <c r="F366" s="25"/>
      <c r="G366" s="25"/>
      <c r="H366" s="25"/>
      <c r="I366" s="25"/>
      <c r="J366" s="13"/>
      <c r="K366" s="13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</row>
    <row r="367" spans="3:24" s="24" customFormat="1" x14ac:dyDescent="0.3">
      <c r="C367" s="54"/>
      <c r="D367" s="25"/>
      <c r="E367" s="25"/>
      <c r="F367" s="25"/>
      <c r="G367" s="25"/>
      <c r="H367" s="25"/>
      <c r="I367" s="25"/>
      <c r="J367" s="13"/>
      <c r="K367" s="13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</row>
    <row r="368" spans="3:24" s="24" customFormat="1" x14ac:dyDescent="0.3">
      <c r="C368" s="54"/>
      <c r="D368" s="25"/>
      <c r="E368" s="25"/>
      <c r="F368" s="25"/>
      <c r="G368" s="25"/>
      <c r="H368" s="25"/>
      <c r="I368" s="25"/>
      <c r="J368" s="13"/>
      <c r="K368" s="13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</row>
    <row r="369" spans="3:24" s="24" customFormat="1" x14ac:dyDescent="0.3">
      <c r="C369" s="54"/>
      <c r="D369" s="25"/>
      <c r="E369" s="25"/>
      <c r="F369" s="25"/>
      <c r="G369" s="25"/>
      <c r="H369" s="25"/>
      <c r="I369" s="25"/>
      <c r="J369" s="13"/>
      <c r="K369" s="13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</row>
    <row r="370" spans="3:24" s="24" customFormat="1" x14ac:dyDescent="0.3">
      <c r="C370" s="54"/>
      <c r="D370" s="25"/>
      <c r="E370" s="25"/>
      <c r="F370" s="25"/>
      <c r="G370" s="25"/>
      <c r="H370" s="25"/>
      <c r="I370" s="25"/>
      <c r="J370" s="13"/>
      <c r="K370" s="13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</row>
    <row r="371" spans="3:24" s="24" customFormat="1" x14ac:dyDescent="0.3">
      <c r="C371" s="54"/>
      <c r="D371" s="25"/>
      <c r="E371" s="25"/>
      <c r="F371" s="25"/>
      <c r="G371" s="25"/>
      <c r="H371" s="25"/>
      <c r="I371" s="25"/>
      <c r="J371" s="13"/>
      <c r="K371" s="13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</row>
    <row r="372" spans="3:24" s="24" customFormat="1" x14ac:dyDescent="0.3">
      <c r="C372" s="54"/>
      <c r="D372" s="25"/>
      <c r="E372" s="25"/>
      <c r="F372" s="25"/>
      <c r="G372" s="25"/>
      <c r="H372" s="25"/>
      <c r="I372" s="25"/>
      <c r="J372" s="13"/>
      <c r="K372" s="13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</row>
    <row r="373" spans="3:24" s="24" customFormat="1" x14ac:dyDescent="0.3">
      <c r="C373" s="54"/>
      <c r="D373" s="25"/>
      <c r="E373" s="25"/>
      <c r="F373" s="25"/>
      <c r="G373" s="25"/>
      <c r="H373" s="25"/>
      <c r="I373" s="25"/>
      <c r="J373" s="13"/>
      <c r="K373" s="13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</row>
    <row r="374" spans="3:24" s="24" customFormat="1" x14ac:dyDescent="0.3">
      <c r="C374" s="54"/>
      <c r="D374" s="25"/>
      <c r="E374" s="25"/>
      <c r="F374" s="25"/>
      <c r="G374" s="25"/>
      <c r="H374" s="25"/>
      <c r="I374" s="25"/>
      <c r="J374" s="13"/>
      <c r="K374" s="13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</row>
    <row r="375" spans="3:24" s="24" customFormat="1" x14ac:dyDescent="0.3">
      <c r="C375" s="54"/>
      <c r="D375" s="25"/>
      <c r="E375" s="25"/>
      <c r="F375" s="25"/>
      <c r="G375" s="25"/>
      <c r="H375" s="25"/>
      <c r="I375" s="25"/>
      <c r="J375" s="13"/>
      <c r="K375" s="13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</row>
    <row r="376" spans="3:24" s="24" customFormat="1" x14ac:dyDescent="0.3">
      <c r="C376" s="54"/>
      <c r="D376" s="25"/>
      <c r="E376" s="25"/>
      <c r="F376" s="25"/>
      <c r="G376" s="25"/>
      <c r="H376" s="25"/>
      <c r="I376" s="25"/>
      <c r="J376" s="13"/>
      <c r="K376" s="13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</row>
    <row r="377" spans="3:24" s="24" customFormat="1" x14ac:dyDescent="0.3">
      <c r="C377" s="54"/>
      <c r="D377" s="25"/>
      <c r="E377" s="25"/>
      <c r="F377" s="25"/>
      <c r="G377" s="25"/>
      <c r="H377" s="25"/>
      <c r="I377" s="25"/>
      <c r="J377" s="13"/>
      <c r="K377" s="13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</row>
    <row r="378" spans="3:24" s="24" customFormat="1" x14ac:dyDescent="0.3">
      <c r="C378" s="54"/>
      <c r="D378" s="25"/>
      <c r="E378" s="25"/>
      <c r="F378" s="25"/>
      <c r="G378" s="25"/>
      <c r="H378" s="25"/>
      <c r="I378" s="25"/>
      <c r="J378" s="13"/>
      <c r="K378" s="13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</row>
  </sheetData>
  <autoFilter ref="A3:B100" xr:uid="{00000000-0009-0000-0000-000010000000}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filterMode="1"/>
  <dimension ref="A1:W105"/>
  <sheetViews>
    <sheetView workbookViewId="0">
      <selection activeCell="A66" sqref="A66:B66"/>
    </sheetView>
  </sheetViews>
  <sheetFormatPr baseColWidth="10" defaultColWidth="11.453125" defaultRowHeight="13" x14ac:dyDescent="0.3"/>
  <cols>
    <col min="1" max="1" width="9.26953125" bestFit="1" customWidth="1"/>
    <col min="2" max="2" width="175.1796875" bestFit="1" customWidth="1"/>
    <col min="3" max="3" width="6" customWidth="1"/>
    <col min="4" max="6" width="29.453125" customWidth="1"/>
    <col min="7" max="7" width="4" customWidth="1"/>
    <col min="8" max="12" width="29.453125" customWidth="1"/>
    <col min="14" max="14" width="24.7265625" customWidth="1"/>
    <col min="15" max="15" width="2.1796875" customWidth="1"/>
    <col min="17" max="17" width="25.1796875" customWidth="1"/>
    <col min="18" max="18" width="3.26953125" customWidth="1"/>
    <col min="20" max="20" width="26.81640625" customWidth="1"/>
    <col min="21" max="21" width="3.1796875" customWidth="1"/>
    <col min="23" max="23" width="49.453125" customWidth="1"/>
  </cols>
  <sheetData>
    <row r="1" spans="1:23" ht="13.5" thickBot="1" x14ac:dyDescent="0.35">
      <c r="A1" t="s">
        <v>358</v>
      </c>
      <c r="B1" t="s">
        <v>359</v>
      </c>
      <c r="D1" t="s">
        <v>360</v>
      </c>
      <c r="E1" t="s">
        <v>360</v>
      </c>
      <c r="F1" t="s">
        <v>361</v>
      </c>
      <c r="H1" t="s">
        <v>362</v>
      </c>
      <c r="I1" t="s">
        <v>363</v>
      </c>
      <c r="J1" t="s">
        <v>364</v>
      </c>
      <c r="K1" t="s">
        <v>365</v>
      </c>
      <c r="M1" s="60"/>
      <c r="N1" s="61"/>
      <c r="O1" s="61"/>
      <c r="P1" s="61"/>
      <c r="Q1" s="61"/>
      <c r="R1" s="61"/>
      <c r="S1" s="61"/>
      <c r="T1" s="66" t="s">
        <v>366</v>
      </c>
      <c r="U1" s="61"/>
      <c r="V1" s="61"/>
      <c r="W1" s="62"/>
    </row>
    <row r="2" spans="1:23" hidden="1" x14ac:dyDescent="0.3">
      <c r="A2" t="s">
        <v>367</v>
      </c>
      <c r="B2" t="s">
        <v>368</v>
      </c>
      <c r="D2" t="s">
        <v>369</v>
      </c>
      <c r="E2" t="s">
        <v>370</v>
      </c>
      <c r="H2" t="s">
        <v>371</v>
      </c>
      <c r="M2" s="63" t="s">
        <v>367</v>
      </c>
      <c r="N2" s="64" t="s">
        <v>368</v>
      </c>
      <c r="O2" s="64"/>
      <c r="P2" s="64" t="s">
        <v>367</v>
      </c>
      <c r="Q2" s="64" t="s">
        <v>368</v>
      </c>
      <c r="R2" s="64"/>
      <c r="S2" s="64" t="s">
        <v>367</v>
      </c>
      <c r="T2" s="64" t="s">
        <v>372</v>
      </c>
      <c r="U2" s="64"/>
      <c r="V2" s="64" t="s">
        <v>367</v>
      </c>
      <c r="W2" s="65" t="s">
        <v>368</v>
      </c>
    </row>
    <row r="3" spans="1:23" hidden="1" x14ac:dyDescent="0.3">
      <c r="A3" t="s">
        <v>60</v>
      </c>
      <c r="B3" t="s">
        <v>306</v>
      </c>
      <c r="D3" t="s">
        <v>38</v>
      </c>
      <c r="E3" t="str">
        <f>MID(D3,1,7)</f>
        <v>2501143</v>
      </c>
      <c r="F3" t="str">
        <f t="shared" ref="F3:F34" si="0">VLOOKUP(E3,A:B,2,FALSE)</f>
        <v>GRADO EN CIENCIAS AMBIENTALES</v>
      </c>
      <c r="H3" t="s">
        <v>38</v>
      </c>
      <c r="I3" t="str">
        <f>MID(H3,1,7)</f>
        <v>2501143</v>
      </c>
      <c r="J3" t="str">
        <f>VLOOKUP(I3,A:B,2,FALSE)</f>
        <v>GRADO EN CIENCIAS AMBIENTALES</v>
      </c>
      <c r="K3" t="str">
        <f>VLOOKUP(I3,E:F,2,FALSE)</f>
        <v>GRADO EN CIENCIAS AMBIENTALES</v>
      </c>
      <c r="M3" s="67" t="s">
        <v>60</v>
      </c>
      <c r="N3" t="s">
        <v>306</v>
      </c>
      <c r="P3" t="s">
        <v>108</v>
      </c>
      <c r="Q3" t="s">
        <v>296</v>
      </c>
      <c r="S3" t="s">
        <v>184</v>
      </c>
      <c r="T3" t="s">
        <v>352</v>
      </c>
      <c r="V3" t="s">
        <v>208</v>
      </c>
      <c r="W3" s="68" t="s">
        <v>342</v>
      </c>
    </row>
    <row r="4" spans="1:23" hidden="1" x14ac:dyDescent="0.3">
      <c r="A4" t="s">
        <v>58</v>
      </c>
      <c r="B4" t="s">
        <v>303</v>
      </c>
      <c r="D4" t="s">
        <v>40</v>
      </c>
      <c r="E4" t="str">
        <f t="shared" ref="E4:E67" si="1">MID(D4,1,7)</f>
        <v>2501144</v>
      </c>
      <c r="F4" t="str">
        <f t="shared" si="0"/>
        <v>GRADO EN GEOLOGÍA</v>
      </c>
      <c r="H4" t="s">
        <v>40</v>
      </c>
      <c r="I4" t="str">
        <f t="shared" ref="I4:I67" si="2">MID(H4,1,7)</f>
        <v>2501144</v>
      </c>
      <c r="J4" t="str">
        <f t="shared" ref="J4:J67" si="3">VLOOKUP(I4,A:B,2,FALSE)</f>
        <v>GRADO EN GEOLOGÍA</v>
      </c>
      <c r="K4" t="str">
        <f t="shared" ref="K4:K67" si="4">VLOOKUP(I4,E:F,2,FALSE)</f>
        <v>GRADO EN GEOLOGÍA</v>
      </c>
      <c r="M4" s="67" t="s">
        <v>58</v>
      </c>
      <c r="N4" t="s">
        <v>303</v>
      </c>
      <c r="P4" t="s">
        <v>373</v>
      </c>
      <c r="Q4" t="s">
        <v>374</v>
      </c>
      <c r="S4" t="s">
        <v>182</v>
      </c>
      <c r="T4" t="s">
        <v>354</v>
      </c>
      <c r="V4" t="s">
        <v>210</v>
      </c>
      <c r="W4" s="68" t="s">
        <v>343</v>
      </c>
    </row>
    <row r="5" spans="1:23" hidden="1" x14ac:dyDescent="0.3">
      <c r="A5" t="s">
        <v>56</v>
      </c>
      <c r="B5" t="s">
        <v>302</v>
      </c>
      <c r="D5" t="s">
        <v>42</v>
      </c>
      <c r="E5" t="str">
        <f t="shared" si="1"/>
        <v>2501145</v>
      </c>
      <c r="F5" t="str">
        <f t="shared" si="0"/>
        <v>GRADO EN QUÍMICA</v>
      </c>
      <c r="H5" t="s">
        <v>42</v>
      </c>
      <c r="I5" t="str">
        <f t="shared" si="2"/>
        <v>2501145</v>
      </c>
      <c r="J5" t="str">
        <f t="shared" si="3"/>
        <v>GRADO EN QUÍMICA</v>
      </c>
      <c r="K5" t="str">
        <f t="shared" si="4"/>
        <v>GRADO EN QUÍMICA</v>
      </c>
      <c r="M5" s="67" t="s">
        <v>56</v>
      </c>
      <c r="N5" t="s">
        <v>302</v>
      </c>
      <c r="P5" t="s">
        <v>375</v>
      </c>
      <c r="Q5" t="s">
        <v>376</v>
      </c>
      <c r="S5" t="s">
        <v>178</v>
      </c>
      <c r="T5" t="s">
        <v>323</v>
      </c>
      <c r="V5" t="s">
        <v>210</v>
      </c>
      <c r="W5" s="68" t="s">
        <v>343</v>
      </c>
    </row>
    <row r="6" spans="1:23" hidden="1" x14ac:dyDescent="0.3">
      <c r="A6" t="s">
        <v>99</v>
      </c>
      <c r="B6" t="s">
        <v>305</v>
      </c>
      <c r="D6" t="s">
        <v>45</v>
      </c>
      <c r="E6" t="str">
        <f t="shared" si="1"/>
        <v>2501146</v>
      </c>
      <c r="F6" t="str">
        <f t="shared" si="0"/>
        <v>GRADO EN ENFERMERÍA</v>
      </c>
      <c r="H6" t="s">
        <v>45</v>
      </c>
      <c r="I6" t="str">
        <f t="shared" si="2"/>
        <v>2501146</v>
      </c>
      <c r="J6" t="str">
        <f t="shared" si="3"/>
        <v>GRADO EN ENFERMERÍA</v>
      </c>
      <c r="K6" t="str">
        <f t="shared" si="4"/>
        <v>GRADO EN ENFERMERÍA</v>
      </c>
      <c r="M6" s="67" t="s">
        <v>99</v>
      </c>
      <c r="N6" t="s">
        <v>305</v>
      </c>
      <c r="P6" t="s">
        <v>377</v>
      </c>
      <c r="Q6" t="s">
        <v>378</v>
      </c>
      <c r="S6" t="s">
        <v>180</v>
      </c>
      <c r="T6" t="s">
        <v>324</v>
      </c>
      <c r="V6" t="s">
        <v>202</v>
      </c>
      <c r="W6" s="68" t="s">
        <v>291</v>
      </c>
    </row>
    <row r="7" spans="1:23" hidden="1" x14ac:dyDescent="0.3">
      <c r="A7" t="s">
        <v>101</v>
      </c>
      <c r="B7" t="s">
        <v>304</v>
      </c>
      <c r="D7" t="s">
        <v>48</v>
      </c>
      <c r="E7" t="str">
        <f t="shared" si="1"/>
        <v>2501147</v>
      </c>
      <c r="F7" t="str">
        <f t="shared" si="0"/>
        <v>GRADO EN RELACIONES LABORALES Y RECURSOS HUMANOS</v>
      </c>
      <c r="H7" t="s">
        <v>48</v>
      </c>
      <c r="I7" t="str">
        <f t="shared" si="2"/>
        <v>2501147</v>
      </c>
      <c r="J7" t="str">
        <f t="shared" si="3"/>
        <v>GRADO EN RELACIONES LABORALES Y RECURSOS HUMANOS</v>
      </c>
      <c r="K7" t="str">
        <f t="shared" si="4"/>
        <v>GRADO EN RELACIONES LABORALES Y RECURSOS HUMANOS</v>
      </c>
      <c r="M7" s="67" t="s">
        <v>101</v>
      </c>
      <c r="N7" t="s">
        <v>304</v>
      </c>
      <c r="P7" t="s">
        <v>104</v>
      </c>
      <c r="Q7" t="s">
        <v>297</v>
      </c>
      <c r="S7" t="s">
        <v>190</v>
      </c>
      <c r="T7" t="s">
        <v>318</v>
      </c>
      <c r="V7" t="s">
        <v>198</v>
      </c>
      <c r="W7" s="68" t="s">
        <v>262</v>
      </c>
    </row>
    <row r="8" spans="1:23" hidden="1" x14ac:dyDescent="0.3">
      <c r="A8" t="s">
        <v>72</v>
      </c>
      <c r="B8" t="s">
        <v>238</v>
      </c>
      <c r="D8" t="s">
        <v>51</v>
      </c>
      <c r="E8" t="str">
        <f t="shared" si="1"/>
        <v>2501148</v>
      </c>
      <c r="F8" t="str">
        <f t="shared" si="0"/>
        <v>GRADO EN TRABAJO SOCIAL</v>
      </c>
      <c r="H8" t="s">
        <v>51</v>
      </c>
      <c r="I8" t="str">
        <f t="shared" si="2"/>
        <v>2501148</v>
      </c>
      <c r="J8" t="str">
        <f t="shared" si="3"/>
        <v>GRADO EN TRABAJO SOCIAL</v>
      </c>
      <c r="K8" t="str">
        <f t="shared" si="4"/>
        <v>GRADO EN TRABAJO SOCIAL</v>
      </c>
      <c r="M8" s="67" t="s">
        <v>72</v>
      </c>
      <c r="N8" t="s">
        <v>238</v>
      </c>
      <c r="P8" t="s">
        <v>379</v>
      </c>
      <c r="Q8" t="s">
        <v>380</v>
      </c>
      <c r="S8" t="s">
        <v>192</v>
      </c>
      <c r="T8" t="s">
        <v>353</v>
      </c>
      <c r="V8" t="s">
        <v>204</v>
      </c>
      <c r="W8" s="68" t="s">
        <v>301</v>
      </c>
    </row>
    <row r="9" spans="1:23" hidden="1" x14ac:dyDescent="0.3">
      <c r="A9" t="s">
        <v>74</v>
      </c>
      <c r="B9" t="s">
        <v>239</v>
      </c>
      <c r="D9" t="s">
        <v>54</v>
      </c>
      <c r="E9" t="str">
        <f t="shared" si="1"/>
        <v>2501256</v>
      </c>
      <c r="F9" t="str">
        <f t="shared" si="0"/>
        <v>GRADO EN DERECHO</v>
      </c>
      <c r="H9" t="s">
        <v>54</v>
      </c>
      <c r="I9" t="str">
        <f t="shared" si="2"/>
        <v>2501256</v>
      </c>
      <c r="J9" t="str">
        <f t="shared" si="3"/>
        <v>GRADO EN DERECHO</v>
      </c>
      <c r="K9" t="str">
        <f t="shared" si="4"/>
        <v>GRADO EN DERECHO</v>
      </c>
      <c r="M9" s="67" t="s">
        <v>74</v>
      </c>
      <c r="N9" t="s">
        <v>239</v>
      </c>
      <c r="P9" t="s">
        <v>381</v>
      </c>
      <c r="Q9" t="s">
        <v>235</v>
      </c>
      <c r="S9" t="s">
        <v>188</v>
      </c>
      <c r="T9" t="s">
        <v>320</v>
      </c>
      <c r="V9" t="s">
        <v>382</v>
      </c>
      <c r="W9" s="68" t="s">
        <v>383</v>
      </c>
    </row>
    <row r="10" spans="1:23" hidden="1" x14ac:dyDescent="0.3">
      <c r="A10" t="s">
        <v>68</v>
      </c>
      <c r="B10" t="s">
        <v>240</v>
      </c>
      <c r="D10" t="s">
        <v>57</v>
      </c>
      <c r="E10" t="str">
        <f t="shared" si="1"/>
        <v>2501837</v>
      </c>
      <c r="F10" t="str">
        <f t="shared" si="0"/>
        <v>GRADO EN ESTUDIOS INGLESES</v>
      </c>
      <c r="H10" t="s">
        <v>57</v>
      </c>
      <c r="I10" t="str">
        <f t="shared" si="2"/>
        <v>2501837</v>
      </c>
      <c r="J10" t="str">
        <f t="shared" si="3"/>
        <v>GRADO EN ESTUDIOS INGLESES</v>
      </c>
      <c r="K10" t="str">
        <f t="shared" si="4"/>
        <v>GRADO EN ESTUDIOS INGLESES</v>
      </c>
      <c r="M10" s="67" t="s">
        <v>68</v>
      </c>
      <c r="N10" t="s">
        <v>240</v>
      </c>
      <c r="P10" t="s">
        <v>384</v>
      </c>
      <c r="Q10" t="s">
        <v>269</v>
      </c>
      <c r="S10" t="s">
        <v>356</v>
      </c>
      <c r="T10" t="s">
        <v>357</v>
      </c>
      <c r="V10" t="s">
        <v>385</v>
      </c>
      <c r="W10" s="68" t="s">
        <v>386</v>
      </c>
    </row>
    <row r="11" spans="1:23" hidden="1" x14ac:dyDescent="0.3">
      <c r="A11" t="s">
        <v>63</v>
      </c>
      <c r="B11" t="s">
        <v>241</v>
      </c>
      <c r="D11" t="s">
        <v>59</v>
      </c>
      <c r="E11" t="str">
        <f t="shared" si="1"/>
        <v>2501838</v>
      </c>
      <c r="F11" t="str">
        <f t="shared" si="0"/>
        <v>GRADO EN FILOLOGÍA HISPÁNICA</v>
      </c>
      <c r="H11" t="s">
        <v>59</v>
      </c>
      <c r="I11" t="str">
        <f t="shared" si="2"/>
        <v>2501838</v>
      </c>
      <c r="J11" t="str">
        <f t="shared" si="3"/>
        <v>GRADO EN FILOLOGÍA HISPÁNICA</v>
      </c>
      <c r="K11" t="str">
        <f t="shared" si="4"/>
        <v>GRADO EN FILOLOGÍA HISPÁNICA</v>
      </c>
      <c r="M11" s="67" t="s">
        <v>63</v>
      </c>
      <c r="N11" t="s">
        <v>241</v>
      </c>
      <c r="P11" t="s">
        <v>110</v>
      </c>
      <c r="Q11" t="s">
        <v>270</v>
      </c>
      <c r="S11" t="s">
        <v>186</v>
      </c>
      <c r="T11" t="s">
        <v>355</v>
      </c>
      <c r="V11" t="s">
        <v>385</v>
      </c>
      <c r="W11" s="68" t="s">
        <v>386</v>
      </c>
    </row>
    <row r="12" spans="1:23" hidden="1" x14ac:dyDescent="0.3">
      <c r="A12" t="s">
        <v>95</v>
      </c>
      <c r="B12" t="s">
        <v>237</v>
      </c>
      <c r="D12" t="s">
        <v>61</v>
      </c>
      <c r="E12" t="str">
        <f t="shared" si="1"/>
        <v>2501839</v>
      </c>
      <c r="F12" t="str">
        <f t="shared" si="0"/>
        <v>GRADO EN HISTORIA</v>
      </c>
      <c r="H12" t="s">
        <v>61</v>
      </c>
      <c r="I12" t="str">
        <f t="shared" si="2"/>
        <v>2501839</v>
      </c>
      <c r="J12" t="str">
        <f t="shared" si="3"/>
        <v>GRADO EN HISTORIA</v>
      </c>
      <c r="K12" t="str">
        <f t="shared" si="4"/>
        <v>GRADO EN HISTORIA</v>
      </c>
      <c r="M12" s="67" t="s">
        <v>95</v>
      </c>
      <c r="N12" t="s">
        <v>237</v>
      </c>
      <c r="P12" t="s">
        <v>387</v>
      </c>
      <c r="Q12" t="s">
        <v>388</v>
      </c>
      <c r="S12" t="s">
        <v>194</v>
      </c>
      <c r="T12" t="s">
        <v>389</v>
      </c>
      <c r="V12" t="s">
        <v>200</v>
      </c>
      <c r="W12" s="68" t="s">
        <v>344</v>
      </c>
    </row>
    <row r="13" spans="1:23" hidden="1" x14ac:dyDescent="0.3">
      <c r="A13" t="s">
        <v>44</v>
      </c>
      <c r="B13" t="s">
        <v>272</v>
      </c>
      <c r="D13" t="s">
        <v>64</v>
      </c>
      <c r="E13" t="str">
        <f t="shared" si="1"/>
        <v>2501840</v>
      </c>
      <c r="F13" t="str">
        <f t="shared" si="0"/>
        <v>GRADO EN PSICOLOGÍA</v>
      </c>
      <c r="H13" t="s">
        <v>64</v>
      </c>
      <c r="I13" t="str">
        <f t="shared" si="2"/>
        <v>2501840</v>
      </c>
      <c r="J13" t="str">
        <f t="shared" si="3"/>
        <v>GRADO EN PSICOLOGÍA</v>
      </c>
      <c r="K13" t="str">
        <f t="shared" si="4"/>
        <v>GRADO EN PSICOLOGÍA</v>
      </c>
      <c r="M13" s="67" t="s">
        <v>44</v>
      </c>
      <c r="N13" t="s">
        <v>272</v>
      </c>
      <c r="P13" t="s">
        <v>390</v>
      </c>
      <c r="Q13" t="s">
        <v>391</v>
      </c>
      <c r="S13" t="s">
        <v>196</v>
      </c>
      <c r="T13" t="s">
        <v>326</v>
      </c>
      <c r="V13" t="s">
        <v>206</v>
      </c>
      <c r="W13" s="68" t="s">
        <v>346</v>
      </c>
    </row>
    <row r="14" spans="1:23" hidden="1" x14ac:dyDescent="0.3">
      <c r="A14" t="s">
        <v>50</v>
      </c>
      <c r="B14" t="s">
        <v>314</v>
      </c>
      <c r="D14" t="s">
        <v>67</v>
      </c>
      <c r="E14" t="str">
        <f t="shared" si="1"/>
        <v>2501841</v>
      </c>
      <c r="F14" t="str">
        <f t="shared" si="0"/>
        <v>GRADO EN ADMINISTRACIÓN Y DIRECCIÓN DE EMPRESAS</v>
      </c>
      <c r="H14" t="s">
        <v>67</v>
      </c>
      <c r="I14" t="str">
        <f t="shared" si="2"/>
        <v>2501841</v>
      </c>
      <c r="J14" t="str">
        <f t="shared" si="3"/>
        <v>GRADO EN ADMINISTRACIÓN Y DIRECCIÓN DE EMPRESAS</v>
      </c>
      <c r="K14" t="str">
        <f t="shared" si="4"/>
        <v>GRADO EN ADMINISTRACIÓN Y DIRECCIÓN DE EMPRESAS</v>
      </c>
      <c r="M14" s="67" t="s">
        <v>50</v>
      </c>
      <c r="N14" t="s">
        <v>314</v>
      </c>
      <c r="P14" t="s">
        <v>106</v>
      </c>
      <c r="Q14" t="s">
        <v>228</v>
      </c>
      <c r="V14" t="s">
        <v>392</v>
      </c>
      <c r="W14" s="68" t="s">
        <v>393</v>
      </c>
    </row>
    <row r="15" spans="1:23" hidden="1" x14ac:dyDescent="0.3">
      <c r="A15" t="s">
        <v>47</v>
      </c>
      <c r="B15" t="s">
        <v>225</v>
      </c>
      <c r="D15" t="s">
        <v>69</v>
      </c>
      <c r="E15" t="str">
        <f t="shared" si="1"/>
        <v>2501843</v>
      </c>
      <c r="F15" t="str">
        <f t="shared" si="0"/>
        <v>GRADO EN EDUCACIÓN SOCIAL</v>
      </c>
      <c r="H15" t="s">
        <v>69</v>
      </c>
      <c r="I15" t="str">
        <f t="shared" si="2"/>
        <v>2501843</v>
      </c>
      <c r="J15" t="str">
        <f t="shared" si="3"/>
        <v>GRADO EN EDUCACIÓN SOCIAL</v>
      </c>
      <c r="K15" t="str">
        <f t="shared" si="4"/>
        <v>GRADO EN EDUCACIÓN SOCIAL</v>
      </c>
      <c r="M15" s="67" t="s">
        <v>47</v>
      </c>
      <c r="N15" t="s">
        <v>225</v>
      </c>
      <c r="P15" t="s">
        <v>394</v>
      </c>
      <c r="Q15" t="s">
        <v>233</v>
      </c>
      <c r="V15" t="s">
        <v>392</v>
      </c>
      <c r="W15" s="68" t="s">
        <v>393</v>
      </c>
    </row>
    <row r="16" spans="1:23" hidden="1" x14ac:dyDescent="0.3">
      <c r="A16" t="s">
        <v>89</v>
      </c>
      <c r="B16" t="s">
        <v>281</v>
      </c>
      <c r="D16" t="s">
        <v>71</v>
      </c>
      <c r="E16" t="str">
        <f t="shared" si="1"/>
        <v>2501844</v>
      </c>
      <c r="F16" t="str">
        <f t="shared" si="0"/>
        <v>GRADO EN FINANZAS Y CONTABILIDAD</v>
      </c>
      <c r="H16" t="s">
        <v>71</v>
      </c>
      <c r="I16" t="str">
        <f t="shared" si="2"/>
        <v>2501844</v>
      </c>
      <c r="J16" t="str">
        <f t="shared" si="3"/>
        <v>GRADO EN FINANZAS Y CONTABILIDAD</v>
      </c>
      <c r="K16" t="str">
        <f t="shared" si="4"/>
        <v>GRADO EN FINANZAS Y CONTABILIDAD</v>
      </c>
      <c r="M16" s="67" t="s">
        <v>89</v>
      </c>
      <c r="N16" t="s">
        <v>281</v>
      </c>
      <c r="P16" t="s">
        <v>395</v>
      </c>
      <c r="Q16" t="s">
        <v>396</v>
      </c>
      <c r="W16" s="68"/>
    </row>
    <row r="17" spans="1:23" hidden="1" x14ac:dyDescent="0.3">
      <c r="A17" t="s">
        <v>81</v>
      </c>
      <c r="B17" t="s">
        <v>275</v>
      </c>
      <c r="D17" t="s">
        <v>73</v>
      </c>
      <c r="E17" t="str">
        <f t="shared" si="1"/>
        <v>2501845</v>
      </c>
      <c r="F17" t="str">
        <f t="shared" si="0"/>
        <v>GRADO EN EDUCACIÓN INFANTIL</v>
      </c>
      <c r="H17" t="s">
        <v>73</v>
      </c>
      <c r="I17" t="str">
        <f t="shared" si="2"/>
        <v>2501845</v>
      </c>
      <c r="J17" t="str">
        <f t="shared" si="3"/>
        <v>GRADO EN EDUCACIÓN INFANTIL</v>
      </c>
      <c r="K17" t="str">
        <f t="shared" si="4"/>
        <v>GRADO EN EDUCACIÓN INFANTIL</v>
      </c>
      <c r="M17" s="67" t="s">
        <v>81</v>
      </c>
      <c r="N17" t="s">
        <v>275</v>
      </c>
      <c r="P17" t="s">
        <v>112</v>
      </c>
      <c r="Q17" t="s">
        <v>252</v>
      </c>
      <c r="W17" s="68"/>
    </row>
    <row r="18" spans="1:23" hidden="1" x14ac:dyDescent="0.3">
      <c r="A18" t="s">
        <v>93</v>
      </c>
      <c r="B18" t="s">
        <v>283</v>
      </c>
      <c r="D18" t="s">
        <v>75</v>
      </c>
      <c r="E18" t="str">
        <f t="shared" si="1"/>
        <v>2501846</v>
      </c>
      <c r="F18" t="str">
        <f t="shared" si="0"/>
        <v>GRADO EN EDUCACIÓN PRIMARIA</v>
      </c>
      <c r="H18" t="s">
        <v>75</v>
      </c>
      <c r="I18" t="str">
        <f t="shared" si="2"/>
        <v>2501846</v>
      </c>
      <c r="J18" t="str">
        <f t="shared" si="3"/>
        <v>GRADO EN EDUCACIÓN PRIMARIA</v>
      </c>
      <c r="K18" t="str">
        <f t="shared" si="4"/>
        <v>GRADO EN EDUCACIÓN PRIMARIA</v>
      </c>
      <c r="M18" s="67" t="s">
        <v>93</v>
      </c>
      <c r="N18" t="s">
        <v>283</v>
      </c>
      <c r="P18" t="s">
        <v>397</v>
      </c>
      <c r="Q18" t="s">
        <v>398</v>
      </c>
      <c r="W18" s="68"/>
    </row>
    <row r="19" spans="1:23" hidden="1" x14ac:dyDescent="0.3">
      <c r="A19" t="s">
        <v>83</v>
      </c>
      <c r="B19" t="s">
        <v>276</v>
      </c>
      <c r="D19" t="s">
        <v>77</v>
      </c>
      <c r="E19" t="str">
        <f t="shared" si="1"/>
        <v>2501847</v>
      </c>
      <c r="F19" t="str">
        <f t="shared" si="0"/>
        <v>GRADO EN TURISMO</v>
      </c>
      <c r="H19" t="s">
        <v>77</v>
      </c>
      <c r="I19" t="str">
        <f t="shared" si="2"/>
        <v>2501847</v>
      </c>
      <c r="J19" t="str">
        <f t="shared" si="3"/>
        <v>GRADO EN TURISMO</v>
      </c>
      <c r="K19" t="str">
        <f t="shared" si="4"/>
        <v>GRADO EN TURISMO</v>
      </c>
      <c r="M19" s="67" t="s">
        <v>83</v>
      </c>
      <c r="N19" t="s">
        <v>276</v>
      </c>
      <c r="P19" t="s">
        <v>114</v>
      </c>
      <c r="Q19" t="s">
        <v>251</v>
      </c>
      <c r="W19" s="68"/>
    </row>
    <row r="20" spans="1:23" hidden="1" x14ac:dyDescent="0.3">
      <c r="A20" t="s">
        <v>91</v>
      </c>
      <c r="B20" t="s">
        <v>282</v>
      </c>
      <c r="D20" t="s">
        <v>80</v>
      </c>
      <c r="E20" t="str">
        <f t="shared" si="1"/>
        <v>2501848</v>
      </c>
      <c r="F20" t="str">
        <f t="shared" si="0"/>
        <v>GRADO EN INGENIERÍA EN EXPLOTACIÓN DE MINAS Y RECURSOS ENERGÉTICOS</v>
      </c>
      <c r="H20" t="s">
        <v>80</v>
      </c>
      <c r="I20" t="str">
        <f t="shared" si="2"/>
        <v>2501848</v>
      </c>
      <c r="J20" t="str">
        <f t="shared" si="3"/>
        <v>GRADO EN INGENIERÍA EN EXPLOTACIÓN DE MINAS Y RECURSOS ENERGÉTICOS</v>
      </c>
      <c r="K20" t="str">
        <f t="shared" si="4"/>
        <v>GRADO EN INGENIERÍA EN EXPLOTACIÓN DE MINAS Y RECURSOS ENERGÉTICOS</v>
      </c>
      <c r="M20" s="67" t="s">
        <v>91</v>
      </c>
      <c r="N20" t="s">
        <v>282</v>
      </c>
      <c r="P20" t="s">
        <v>399</v>
      </c>
      <c r="Q20" t="s">
        <v>400</v>
      </c>
      <c r="W20" s="68"/>
    </row>
    <row r="21" spans="1:23" hidden="1" x14ac:dyDescent="0.3">
      <c r="A21" t="s">
        <v>87</v>
      </c>
      <c r="B21" t="s">
        <v>280</v>
      </c>
      <c r="D21" t="s">
        <v>82</v>
      </c>
      <c r="E21" t="str">
        <f t="shared" si="1"/>
        <v>2501849</v>
      </c>
      <c r="F21" t="str">
        <f t="shared" si="0"/>
        <v>GRADO EN INGENIERÍA AGRÍCOLA</v>
      </c>
      <c r="H21" t="s">
        <v>82</v>
      </c>
      <c r="I21" t="str">
        <f t="shared" si="2"/>
        <v>2501849</v>
      </c>
      <c r="J21" t="str">
        <f t="shared" si="3"/>
        <v>GRADO EN INGENIERÍA AGRÍCOLA</v>
      </c>
      <c r="K21" t="str">
        <f t="shared" si="4"/>
        <v>GRADO EN INGENIERÍA AGRÍCOLA</v>
      </c>
      <c r="M21" s="67" t="s">
        <v>87</v>
      </c>
      <c r="N21" t="s">
        <v>280</v>
      </c>
      <c r="P21" t="s">
        <v>401</v>
      </c>
      <c r="Q21" t="s">
        <v>402</v>
      </c>
      <c r="W21" s="68"/>
    </row>
    <row r="22" spans="1:23" hidden="1" x14ac:dyDescent="0.3">
      <c r="A22" t="s">
        <v>85</v>
      </c>
      <c r="B22" t="s">
        <v>277</v>
      </c>
      <c r="D22" t="s">
        <v>84</v>
      </c>
      <c r="E22" t="str">
        <f t="shared" si="1"/>
        <v>2501850</v>
      </c>
      <c r="F22" t="str">
        <f t="shared" si="0"/>
        <v>GRADO EN INGENIERÍA ELÉCTRICA</v>
      </c>
      <c r="H22" t="s">
        <v>84</v>
      </c>
      <c r="I22" t="str">
        <f t="shared" si="2"/>
        <v>2501850</v>
      </c>
      <c r="J22" t="str">
        <f t="shared" si="3"/>
        <v>GRADO EN INGENIERÍA ELÉCTRICA</v>
      </c>
      <c r="K22" t="str">
        <f t="shared" si="4"/>
        <v>GRADO EN INGENIERÍA ELÉCTRICA</v>
      </c>
      <c r="M22" s="67" t="s">
        <v>85</v>
      </c>
      <c r="N22" t="s">
        <v>277</v>
      </c>
      <c r="P22" t="s">
        <v>116</v>
      </c>
      <c r="Q22" t="s">
        <v>234</v>
      </c>
      <c r="W22" s="68"/>
    </row>
    <row r="23" spans="1:23" hidden="1" x14ac:dyDescent="0.3">
      <c r="A23" t="s">
        <v>97</v>
      </c>
      <c r="B23" t="s">
        <v>279</v>
      </c>
      <c r="D23" t="s">
        <v>86</v>
      </c>
      <c r="E23" t="str">
        <f t="shared" si="1"/>
        <v>2501851</v>
      </c>
      <c r="F23" t="str">
        <f t="shared" si="0"/>
        <v>GRADO EN INGENIERÍA ELECTRÓNICA INDUSTRIAL</v>
      </c>
      <c r="H23" t="s">
        <v>86</v>
      </c>
      <c r="I23" t="str">
        <f t="shared" si="2"/>
        <v>2501851</v>
      </c>
      <c r="J23" t="str">
        <f t="shared" si="3"/>
        <v>GRADO EN INGENIERÍA ELECTRÓNICA INDUSTRIAL</v>
      </c>
      <c r="K23" t="str">
        <f t="shared" si="4"/>
        <v>GRADO EN INGENIERÍA ELECTRÓNICA INDUSTRIAL</v>
      </c>
      <c r="M23" s="67" t="s">
        <v>97</v>
      </c>
      <c r="N23" t="s">
        <v>279</v>
      </c>
      <c r="P23" t="s">
        <v>120</v>
      </c>
      <c r="Q23" t="s">
        <v>347</v>
      </c>
      <c r="W23" s="68"/>
    </row>
    <row r="24" spans="1:23" hidden="1" x14ac:dyDescent="0.3">
      <c r="A24" t="s">
        <v>79</v>
      </c>
      <c r="B24" t="s">
        <v>278</v>
      </c>
      <c r="D24" t="s">
        <v>88</v>
      </c>
      <c r="E24" t="str">
        <f t="shared" si="1"/>
        <v>2501852</v>
      </c>
      <c r="F24" t="str">
        <f t="shared" si="0"/>
        <v>GRADO EN INGENIERÍA FORESTAL Y DEL MEDIO NATURAL</v>
      </c>
      <c r="H24" t="s">
        <v>88</v>
      </c>
      <c r="I24" t="str">
        <f t="shared" si="2"/>
        <v>2501852</v>
      </c>
      <c r="J24" t="str">
        <f t="shared" si="3"/>
        <v>GRADO EN INGENIERÍA FORESTAL Y DEL MEDIO NATURAL</v>
      </c>
      <c r="K24" t="str">
        <f t="shared" si="4"/>
        <v>GRADO EN INGENIERÍA FORESTAL Y DEL MEDIO NATURAL</v>
      </c>
      <c r="M24" s="67" t="s">
        <v>79</v>
      </c>
      <c r="N24" t="s">
        <v>278</v>
      </c>
      <c r="P24" t="s">
        <v>403</v>
      </c>
      <c r="Q24" t="s">
        <v>404</v>
      </c>
      <c r="W24" s="68"/>
    </row>
    <row r="25" spans="1:23" hidden="1" x14ac:dyDescent="0.3">
      <c r="A25" t="s">
        <v>41</v>
      </c>
      <c r="B25" t="s">
        <v>294</v>
      </c>
      <c r="D25" t="s">
        <v>90</v>
      </c>
      <c r="E25" t="str">
        <f t="shared" si="1"/>
        <v>2501853</v>
      </c>
      <c r="F25" t="str">
        <f t="shared" si="0"/>
        <v>GRADO EN INGENIERÍA INFORMÁTICA</v>
      </c>
      <c r="H25" t="s">
        <v>90</v>
      </c>
      <c r="I25" t="str">
        <f t="shared" si="2"/>
        <v>2501853</v>
      </c>
      <c r="J25" t="str">
        <f t="shared" si="3"/>
        <v>GRADO EN INGENIERÍA INFORMÁTICA</v>
      </c>
      <c r="K25" t="str">
        <f t="shared" si="4"/>
        <v>GRADO EN INGENIERÍA INFORMÁTICA</v>
      </c>
      <c r="M25" s="67" t="s">
        <v>41</v>
      </c>
      <c r="N25" t="s">
        <v>294</v>
      </c>
      <c r="P25" t="s">
        <v>118</v>
      </c>
      <c r="Q25" t="s">
        <v>286</v>
      </c>
      <c r="W25" s="68"/>
    </row>
    <row r="26" spans="1:23" hidden="1" x14ac:dyDescent="0.3">
      <c r="A26" t="s">
        <v>39</v>
      </c>
      <c r="B26" t="s">
        <v>293</v>
      </c>
      <c r="D26" t="s">
        <v>92</v>
      </c>
      <c r="E26" t="str">
        <f t="shared" si="1"/>
        <v>2501854</v>
      </c>
      <c r="F26" t="str">
        <f t="shared" si="0"/>
        <v>GRADO EN INGENIERÍA MECÁNICA</v>
      </c>
      <c r="H26" t="s">
        <v>92</v>
      </c>
      <c r="I26" t="str">
        <f t="shared" si="2"/>
        <v>2501854</v>
      </c>
      <c r="J26" t="str">
        <f t="shared" si="3"/>
        <v>GRADO EN INGENIERÍA MECÁNICA</v>
      </c>
      <c r="K26" t="str">
        <f t="shared" si="4"/>
        <v>GRADO EN INGENIERÍA MECÁNICA</v>
      </c>
      <c r="M26" s="67" t="s">
        <v>39</v>
      </c>
      <c r="N26" t="s">
        <v>293</v>
      </c>
      <c r="P26" t="s">
        <v>122</v>
      </c>
      <c r="Q26" t="s">
        <v>285</v>
      </c>
      <c r="W26" s="68"/>
    </row>
    <row r="27" spans="1:23" hidden="1" x14ac:dyDescent="0.3">
      <c r="A27" t="s">
        <v>37</v>
      </c>
      <c r="B27" t="s">
        <v>292</v>
      </c>
      <c r="D27" t="s">
        <v>94</v>
      </c>
      <c r="E27" t="str">
        <f t="shared" si="1"/>
        <v>2501855</v>
      </c>
      <c r="F27" t="str">
        <f t="shared" si="0"/>
        <v>GRADO EN INGENIERÍA QUÍMICA INDUSTRIAL</v>
      </c>
      <c r="H27" t="s">
        <v>94</v>
      </c>
      <c r="I27" t="str">
        <f t="shared" si="2"/>
        <v>2501855</v>
      </c>
      <c r="J27" t="str">
        <f t="shared" si="3"/>
        <v>GRADO EN INGENIERÍA QUÍMICA INDUSTRIAL</v>
      </c>
      <c r="K27" t="str">
        <f t="shared" si="4"/>
        <v>GRADO EN INGENIERÍA QUÍMICA INDUSTRIAL</v>
      </c>
      <c r="M27" s="67" t="s">
        <v>37</v>
      </c>
      <c r="N27" t="s">
        <v>292</v>
      </c>
      <c r="P27" t="s">
        <v>126</v>
      </c>
      <c r="Q27" t="s">
        <v>268</v>
      </c>
      <c r="W27" s="68"/>
    </row>
    <row r="28" spans="1:23" hidden="1" x14ac:dyDescent="0.3">
      <c r="A28" t="s">
        <v>53</v>
      </c>
      <c r="B28" t="s">
        <v>232</v>
      </c>
      <c r="D28" t="s">
        <v>96</v>
      </c>
      <c r="E28" t="str">
        <f t="shared" si="1"/>
        <v>2502566</v>
      </c>
      <c r="F28" t="str">
        <f t="shared" si="0"/>
        <v>GRADO EN CIENCIAS DE LA ACTIVIDAD FÍSICA Y DEL DEPORTE</v>
      </c>
      <c r="H28" t="s">
        <v>96</v>
      </c>
      <c r="I28" t="str">
        <f t="shared" si="2"/>
        <v>2502566</v>
      </c>
      <c r="J28" t="str">
        <f t="shared" si="3"/>
        <v>GRADO EN CIENCIAS DE LA ACTIVIDAD FÍSICA Y DEL DEPORTE</v>
      </c>
      <c r="K28" t="str">
        <f t="shared" si="4"/>
        <v>GRADO EN CIENCIAS DE LA ACTIVIDAD FÍSICA Y DEL DEPORTE</v>
      </c>
      <c r="M28" s="67" t="s">
        <v>53</v>
      </c>
      <c r="N28" t="s">
        <v>232</v>
      </c>
      <c r="P28" t="s">
        <v>130</v>
      </c>
      <c r="Q28" t="s">
        <v>254</v>
      </c>
      <c r="W28" s="68"/>
    </row>
    <row r="29" spans="1:23" hidden="1" x14ac:dyDescent="0.3">
      <c r="A29" t="s">
        <v>66</v>
      </c>
      <c r="B29" t="s">
        <v>265</v>
      </c>
      <c r="D29" t="s">
        <v>98</v>
      </c>
      <c r="E29" t="str">
        <f t="shared" si="1"/>
        <v>2502578</v>
      </c>
      <c r="F29" t="str">
        <f t="shared" si="0"/>
        <v>GRADO EN INGENIERÍA ENERGÉTICA</v>
      </c>
      <c r="H29" t="s">
        <v>98</v>
      </c>
      <c r="I29" t="str">
        <f t="shared" si="2"/>
        <v>2502578</v>
      </c>
      <c r="J29" t="str">
        <f t="shared" si="3"/>
        <v>GRADO EN INGENIERÍA ENERGÉTICA</v>
      </c>
      <c r="K29" t="str">
        <f t="shared" si="4"/>
        <v>GRADO EN INGENIERÍA ENERGÉTICA</v>
      </c>
      <c r="M29" s="67" t="s">
        <v>66</v>
      </c>
      <c r="N29" t="s">
        <v>265</v>
      </c>
      <c r="P29" t="s">
        <v>132</v>
      </c>
      <c r="Q29" t="s">
        <v>269</v>
      </c>
      <c r="W29" s="68"/>
    </row>
    <row r="30" spans="1:23" hidden="1" x14ac:dyDescent="0.3">
      <c r="A30" t="s">
        <v>70</v>
      </c>
      <c r="B30" t="s">
        <v>266</v>
      </c>
      <c r="D30" t="s">
        <v>100</v>
      </c>
      <c r="E30" t="str">
        <f t="shared" si="1"/>
        <v>2502764</v>
      </c>
      <c r="F30" t="str">
        <f t="shared" si="0"/>
        <v>GRADO EN GESTIÓN CULTURAL</v>
      </c>
      <c r="H30" t="s">
        <v>100</v>
      </c>
      <c r="I30" t="str">
        <f t="shared" si="2"/>
        <v>2502764</v>
      </c>
      <c r="J30" t="str">
        <f t="shared" si="3"/>
        <v>GRADO EN GESTIÓN CULTURAL</v>
      </c>
      <c r="K30" t="str">
        <f t="shared" si="4"/>
        <v>GRADO EN GESTIÓN CULTURAL</v>
      </c>
      <c r="M30" s="67" t="s">
        <v>70</v>
      </c>
      <c r="N30" t="s">
        <v>266</v>
      </c>
      <c r="P30" t="s">
        <v>124</v>
      </c>
      <c r="Q30" t="s">
        <v>310</v>
      </c>
      <c r="W30" s="68"/>
    </row>
    <row r="31" spans="1:23" hidden="1" x14ac:dyDescent="0.3">
      <c r="A31" t="s">
        <v>76</v>
      </c>
      <c r="B31" t="s">
        <v>267</v>
      </c>
      <c r="D31" t="s">
        <v>102</v>
      </c>
      <c r="E31" t="str">
        <f t="shared" si="1"/>
        <v>2502900</v>
      </c>
      <c r="F31" t="str">
        <f t="shared" si="0"/>
        <v>GRADO EN HUMANIDADES</v>
      </c>
      <c r="H31" t="s">
        <v>102</v>
      </c>
      <c r="I31" t="str">
        <f t="shared" si="2"/>
        <v>2502900</v>
      </c>
      <c r="J31" t="str">
        <f t="shared" si="3"/>
        <v>GRADO EN HUMANIDADES</v>
      </c>
      <c r="K31" t="str">
        <f t="shared" si="4"/>
        <v>GRADO EN HUMANIDADES</v>
      </c>
      <c r="M31" s="67" t="s">
        <v>76</v>
      </c>
      <c r="N31" t="s">
        <v>267</v>
      </c>
      <c r="P31" t="s">
        <v>128</v>
      </c>
      <c r="Q31" t="s">
        <v>405</v>
      </c>
      <c r="W31" s="68"/>
    </row>
    <row r="32" spans="1:23" hidden="1" x14ac:dyDescent="0.3">
      <c r="A32" t="s">
        <v>108</v>
      </c>
      <c r="B32" t="s">
        <v>296</v>
      </c>
      <c r="D32" t="s">
        <v>199</v>
      </c>
      <c r="E32" t="str">
        <f t="shared" si="1"/>
        <v>7000128</v>
      </c>
      <c r="F32" t="str">
        <f t="shared" si="0"/>
        <v>DOBLE GRADO EN ADMINISTRACIÓN Y DIRECCIÓN DE EMPRESAS Y TURISMO (ADETUR)</v>
      </c>
      <c r="H32" t="s">
        <v>199</v>
      </c>
      <c r="I32" t="str">
        <f t="shared" si="2"/>
        <v>7000128</v>
      </c>
      <c r="J32" t="str">
        <f t="shared" si="3"/>
        <v>DOBLE GRADO EN ADMINISTRACIÓN Y DIRECCIÓN DE EMPRESAS Y TURISMO (ADETUR)</v>
      </c>
      <c r="K32" t="str">
        <f t="shared" si="4"/>
        <v>DOBLE GRADO EN ADMINISTRACIÓN Y DIRECCIÓN DE EMPRESAS Y TURISMO (ADETUR)</v>
      </c>
      <c r="M32" s="67"/>
      <c r="P32" t="s">
        <v>146</v>
      </c>
      <c r="Q32" t="s">
        <v>295</v>
      </c>
      <c r="W32" s="68"/>
    </row>
    <row r="33" spans="1:23" hidden="1" x14ac:dyDescent="0.3">
      <c r="A33" t="s">
        <v>373</v>
      </c>
      <c r="B33" t="s">
        <v>374</v>
      </c>
      <c r="D33" t="s">
        <v>201</v>
      </c>
      <c r="E33" t="str">
        <f t="shared" si="1"/>
        <v>7000129</v>
      </c>
      <c r="F33" t="str">
        <f t="shared" si="0"/>
        <v>DOBLE GRADO EN ADMINISTRACIÓN Y DIRECCIÓN DE EMPRESAS Y FINANZAS Y CONTABILIDAD</v>
      </c>
      <c r="H33" t="s">
        <v>201</v>
      </c>
      <c r="I33" t="str">
        <f t="shared" si="2"/>
        <v>7000129</v>
      </c>
      <c r="J33" t="str">
        <f t="shared" si="3"/>
        <v>DOBLE GRADO EN ADMINISTRACIÓN Y DIRECCIÓN DE EMPRESAS Y FINANZAS Y CONTABILIDAD</v>
      </c>
      <c r="K33" t="str">
        <f t="shared" si="4"/>
        <v>DOBLE GRADO EN ADMINISTRACIÓN Y DIRECCIÓN DE EMPRESAS Y FINANZAS Y CONTABILIDAD</v>
      </c>
      <c r="M33" s="67"/>
      <c r="P33" t="s">
        <v>148</v>
      </c>
      <c r="Q33" t="s">
        <v>308</v>
      </c>
      <c r="W33" s="68"/>
    </row>
    <row r="34" spans="1:23" hidden="1" x14ac:dyDescent="0.3">
      <c r="A34" t="s">
        <v>375</v>
      </c>
      <c r="B34" t="s">
        <v>376</v>
      </c>
      <c r="D34" t="s">
        <v>203</v>
      </c>
      <c r="E34" t="str">
        <f t="shared" si="1"/>
        <v>7000239</v>
      </c>
      <c r="F34" t="str">
        <f t="shared" si="0"/>
        <v>DOBLE GRADO EN CIENCIAS AMBIENTALES Y GEOLOGÍA</v>
      </c>
      <c r="H34" t="s">
        <v>203</v>
      </c>
      <c r="I34" t="str">
        <f t="shared" si="2"/>
        <v>7000239</v>
      </c>
      <c r="J34" t="str">
        <f t="shared" si="3"/>
        <v>DOBLE GRADO EN CIENCIAS AMBIENTALES Y GEOLOGÍA</v>
      </c>
      <c r="K34" t="str">
        <f t="shared" si="4"/>
        <v>DOBLE GRADO EN CIENCIAS AMBIENTALES Y GEOLOGÍA</v>
      </c>
      <c r="M34" s="67"/>
      <c r="P34" t="s">
        <v>134</v>
      </c>
      <c r="Q34" t="s">
        <v>336</v>
      </c>
      <c r="W34" s="68"/>
    </row>
    <row r="35" spans="1:23" hidden="1" x14ac:dyDescent="0.3">
      <c r="A35" t="s">
        <v>377</v>
      </c>
      <c r="B35" t="s">
        <v>378</v>
      </c>
      <c r="D35" t="s">
        <v>205</v>
      </c>
      <c r="E35" t="str">
        <f t="shared" si="1"/>
        <v>7000391</v>
      </c>
      <c r="F35" t="str">
        <f t="shared" ref="F35:F66" si="5">VLOOKUP(E35,A:B,2,FALSE)</f>
        <v>DOBLE GRADO EN ESTUDIOS INGLESES Y FILOLOGÍA HISPÁNICA</v>
      </c>
      <c r="H35" t="s">
        <v>205</v>
      </c>
      <c r="I35" t="str">
        <f t="shared" si="2"/>
        <v>7000391</v>
      </c>
      <c r="J35" t="str">
        <f t="shared" si="3"/>
        <v>DOBLE GRADO EN ESTUDIOS INGLESES Y FILOLOGÍA HISPÁNICA</v>
      </c>
      <c r="K35" t="str">
        <f t="shared" si="4"/>
        <v>DOBLE GRADO EN ESTUDIOS INGLESES Y FILOLOGÍA HISPÁNICA</v>
      </c>
      <c r="M35" s="67"/>
      <c r="P35" t="s">
        <v>140</v>
      </c>
      <c r="Q35" t="s">
        <v>338</v>
      </c>
      <c r="W35" s="68"/>
    </row>
    <row r="36" spans="1:23" hidden="1" x14ac:dyDescent="0.3">
      <c r="A36" t="s">
        <v>104</v>
      </c>
      <c r="B36" t="s">
        <v>297</v>
      </c>
      <c r="D36" t="s">
        <v>207</v>
      </c>
      <c r="E36" t="str">
        <f t="shared" si="1"/>
        <v>7000862</v>
      </c>
      <c r="F36" t="str">
        <f t="shared" si="5"/>
        <v>DOBLE GRADO ING. ELÉCTRICA + ING. ENERGÉTICA</v>
      </c>
      <c r="H36" t="s">
        <v>207</v>
      </c>
      <c r="I36" t="str">
        <f t="shared" si="2"/>
        <v>7000862</v>
      </c>
      <c r="J36" t="str">
        <f t="shared" si="3"/>
        <v>DOBLE GRADO ING. ELÉCTRICA + ING. ENERGÉTICA</v>
      </c>
      <c r="K36" t="str">
        <f t="shared" si="4"/>
        <v>DOBLE GRADO ING. ELÉCTRICA + ING. ENERGÉTICA</v>
      </c>
      <c r="M36" s="67"/>
      <c r="P36" t="s">
        <v>136</v>
      </c>
      <c r="Q36" t="s">
        <v>350</v>
      </c>
      <c r="W36" s="68"/>
    </row>
    <row r="37" spans="1:23" hidden="1" x14ac:dyDescent="0.3">
      <c r="A37" t="s">
        <v>379</v>
      </c>
      <c r="B37" t="s">
        <v>380</v>
      </c>
      <c r="D37" t="s">
        <v>105</v>
      </c>
      <c r="E37" t="str">
        <f t="shared" si="1"/>
        <v>4310122</v>
      </c>
      <c r="F37" t="str">
        <f t="shared" si="5"/>
        <v>MÁSTER UNIVERSITARIO EN TECNOLOGÍA AMBIENTAL</v>
      </c>
      <c r="H37" t="s">
        <v>406</v>
      </c>
      <c r="I37" t="str">
        <f t="shared" si="2"/>
        <v>4310018</v>
      </c>
      <c r="J37" t="str">
        <f t="shared" si="3"/>
        <v>MÁSTER UNIVERSITARIO EN EDUCACIÓN INTERCULTURAL</v>
      </c>
      <c r="K37" t="e">
        <f t="shared" si="4"/>
        <v>#N/A</v>
      </c>
      <c r="M37" s="67"/>
      <c r="P37" t="s">
        <v>138</v>
      </c>
      <c r="Q37" t="s">
        <v>337</v>
      </c>
      <c r="W37" s="68"/>
    </row>
    <row r="38" spans="1:23" hidden="1" x14ac:dyDescent="0.3">
      <c r="A38" t="s">
        <v>381</v>
      </c>
      <c r="B38" t="s">
        <v>235</v>
      </c>
      <c r="D38" t="s">
        <v>107</v>
      </c>
      <c r="E38" t="str">
        <f t="shared" si="1"/>
        <v>4310708</v>
      </c>
      <c r="F38" t="str">
        <f t="shared" si="5"/>
        <v>MÁSTER UNIVERSITARIO EN PREVENCIÓN DE RIESGOS LABORALES</v>
      </c>
      <c r="H38" t="s">
        <v>105</v>
      </c>
      <c r="I38" t="str">
        <f t="shared" si="2"/>
        <v>4310122</v>
      </c>
      <c r="J38" t="str">
        <f t="shared" si="3"/>
        <v>MÁSTER UNIVERSITARIO EN TECNOLOGÍA AMBIENTAL</v>
      </c>
      <c r="K38" t="str">
        <f t="shared" si="4"/>
        <v>MÁSTER UNIVERSITARIO EN TECNOLOGÍA AMBIENTAL</v>
      </c>
      <c r="M38" s="67"/>
      <c r="P38" t="s">
        <v>144</v>
      </c>
      <c r="Q38" t="s">
        <v>315</v>
      </c>
      <c r="W38" s="68"/>
    </row>
    <row r="39" spans="1:23" hidden="1" x14ac:dyDescent="0.3">
      <c r="A39" t="s">
        <v>384</v>
      </c>
      <c r="B39" t="s">
        <v>269</v>
      </c>
      <c r="D39" t="s">
        <v>109</v>
      </c>
      <c r="E39" t="str">
        <f t="shared" si="1"/>
        <v>4311162</v>
      </c>
      <c r="F39" t="str">
        <f t="shared" si="5"/>
        <v>MÁSTER UNIVERSITARIO EN GEOLOGÍA Y GESTIÓN AMBIENTAL DE RECURSOS MINERALES</v>
      </c>
      <c r="H39" t="s">
        <v>107</v>
      </c>
      <c r="I39" t="str">
        <f t="shared" si="2"/>
        <v>4310708</v>
      </c>
      <c r="J39" t="str">
        <f t="shared" si="3"/>
        <v>MÁSTER UNIVERSITARIO EN PREVENCIÓN DE RIESGOS LABORALES</v>
      </c>
      <c r="K39" t="str">
        <f t="shared" si="4"/>
        <v>MÁSTER UNIVERSITARIO EN PREVENCIÓN DE RIESGOS LABORALES</v>
      </c>
      <c r="M39" s="67"/>
      <c r="P39" t="s">
        <v>142</v>
      </c>
      <c r="Q39" t="s">
        <v>235</v>
      </c>
      <c r="W39" s="68"/>
    </row>
    <row r="40" spans="1:23" hidden="1" x14ac:dyDescent="0.3">
      <c r="A40" t="s">
        <v>110</v>
      </c>
      <c r="B40" t="s">
        <v>270</v>
      </c>
      <c r="D40" t="s">
        <v>111</v>
      </c>
      <c r="E40" t="str">
        <f t="shared" si="1"/>
        <v>4311168</v>
      </c>
      <c r="F40" t="str">
        <f t="shared" si="5"/>
        <v>MÁSTER UNIVERSITARIO EN TURISMO: DIRECCIÓN DE EMPRESAS TURÍSTICAS</v>
      </c>
      <c r="H40" t="s">
        <v>109</v>
      </c>
      <c r="I40" t="str">
        <f t="shared" si="2"/>
        <v>4311162</v>
      </c>
      <c r="J40" t="str">
        <f t="shared" si="3"/>
        <v>MÁSTER UNIVERSITARIO EN GEOLOGÍA Y GESTIÓN AMBIENTAL DE RECURSOS MINERALES</v>
      </c>
      <c r="K40" t="str">
        <f t="shared" si="4"/>
        <v>MÁSTER UNIVERSITARIO EN GEOLOGÍA Y GESTIÓN AMBIENTAL DE RECURSOS MINERALES</v>
      </c>
      <c r="M40" s="67"/>
      <c r="P40" t="s">
        <v>150</v>
      </c>
      <c r="Q40" t="s">
        <v>255</v>
      </c>
      <c r="W40" s="68"/>
    </row>
    <row r="41" spans="1:23" hidden="1" x14ac:dyDescent="0.3">
      <c r="A41" t="s">
        <v>387</v>
      </c>
      <c r="B41" t="s">
        <v>388</v>
      </c>
      <c r="D41" t="s">
        <v>113</v>
      </c>
      <c r="E41" t="str">
        <f t="shared" si="1"/>
        <v>4312368</v>
      </c>
      <c r="F41" t="str">
        <f t="shared" si="5"/>
        <v>MÁSTER UNIVERSITARIO EN EDUCACIÓN ESPECIAL</v>
      </c>
      <c r="H41" t="s">
        <v>407</v>
      </c>
      <c r="I41" t="str">
        <f t="shared" si="2"/>
        <v>4311165</v>
      </c>
      <c r="J41" t="str">
        <f t="shared" si="3"/>
        <v>MÁSTER UNIVERSITARIO EN PROFESORADO DE ENSEÑANZA SECUNDARIA OBLIGATORIA Y BACHILLERATO, FORMACIÓN PROFESIONAL Y ENSEÑANZA DE IDIOMAS</v>
      </c>
      <c r="K41" t="e">
        <f t="shared" si="4"/>
        <v>#N/A</v>
      </c>
      <c r="M41" s="67"/>
      <c r="P41" t="s">
        <v>152</v>
      </c>
      <c r="Q41" t="s">
        <v>229</v>
      </c>
      <c r="W41" s="68"/>
    </row>
    <row r="42" spans="1:23" hidden="1" x14ac:dyDescent="0.3">
      <c r="A42" t="s">
        <v>390</v>
      </c>
      <c r="B42" t="s">
        <v>391</v>
      </c>
      <c r="D42" t="s">
        <v>115</v>
      </c>
      <c r="E42" t="str">
        <f t="shared" si="1"/>
        <v>4312653</v>
      </c>
      <c r="F42" t="str">
        <f t="shared" si="5"/>
        <v>MÁSTER UNIVERSITARIO EN COMUNICACIÓN Y EDUCACIÓN AUDIOVISUAL</v>
      </c>
      <c r="H42" t="s">
        <v>111</v>
      </c>
      <c r="I42" t="str">
        <f t="shared" si="2"/>
        <v>4311168</v>
      </c>
      <c r="J42" t="str">
        <f t="shared" si="3"/>
        <v>MÁSTER UNIVERSITARIO EN TURISMO: DIRECCIÓN DE EMPRESAS TURÍSTICAS</v>
      </c>
      <c r="K42" t="str">
        <f t="shared" si="4"/>
        <v>MÁSTER UNIVERSITARIO EN TURISMO: DIRECCIÓN DE EMPRESAS TURÍSTICAS</v>
      </c>
      <c r="M42" s="67"/>
      <c r="P42" t="s">
        <v>156</v>
      </c>
      <c r="Q42" t="s">
        <v>351</v>
      </c>
      <c r="W42" s="68"/>
    </row>
    <row r="43" spans="1:23" hidden="1" x14ac:dyDescent="0.3">
      <c r="A43" t="s">
        <v>106</v>
      </c>
      <c r="B43" t="s">
        <v>228</v>
      </c>
      <c r="D43" t="s">
        <v>408</v>
      </c>
      <c r="E43" t="str">
        <f t="shared" si="1"/>
        <v>4312655</v>
      </c>
      <c r="F43" t="str">
        <f t="shared" si="5"/>
        <v>MÁSTER UNIVERSITARIO EN DERECHO AMBIENTAL</v>
      </c>
      <c r="H43" t="s">
        <v>113</v>
      </c>
      <c r="I43" t="str">
        <f t="shared" si="2"/>
        <v>4312368</v>
      </c>
      <c r="J43" t="str">
        <f t="shared" si="3"/>
        <v>MÁSTER UNIVERSITARIO EN EDUCACIÓN ESPECIAL</v>
      </c>
      <c r="K43" t="str">
        <f t="shared" si="4"/>
        <v>MÁSTER UNIVERSITARIO EN EDUCACIÓN ESPECIAL</v>
      </c>
      <c r="M43" s="67"/>
      <c r="P43" t="s">
        <v>158</v>
      </c>
      <c r="Q43" t="s">
        <v>409</v>
      </c>
      <c r="W43" s="68"/>
    </row>
    <row r="44" spans="1:23" hidden="1" x14ac:dyDescent="0.3">
      <c r="A44" t="s">
        <v>394</v>
      </c>
      <c r="B44" t="s">
        <v>233</v>
      </c>
      <c r="D44" t="s">
        <v>117</v>
      </c>
      <c r="E44" t="str">
        <f t="shared" si="1"/>
        <v>4314398</v>
      </c>
      <c r="F44" t="str">
        <f t="shared" si="5"/>
        <v>MÁSTER UNIVERSITARIO EN ACCESO A LA ABOGACÍA</v>
      </c>
      <c r="H44" t="s">
        <v>410</v>
      </c>
      <c r="I44" t="str">
        <f t="shared" si="2"/>
        <v>4312370</v>
      </c>
      <c r="J44" t="str">
        <f t="shared" si="3"/>
        <v>MÁSTER UNIVERSITARIO EN ORIENTACIÓN EDUCATIVA</v>
      </c>
      <c r="K44" t="e">
        <f t="shared" si="4"/>
        <v>#N/A</v>
      </c>
      <c r="M44" s="67"/>
      <c r="P44" t="s">
        <v>154</v>
      </c>
      <c r="Q44" t="s">
        <v>339</v>
      </c>
      <c r="W44" s="68"/>
    </row>
    <row r="45" spans="1:23" hidden="1" x14ac:dyDescent="0.3">
      <c r="A45" t="s">
        <v>395</v>
      </c>
      <c r="B45" t="s">
        <v>396</v>
      </c>
      <c r="D45" t="s">
        <v>119</v>
      </c>
      <c r="E45" t="str">
        <f t="shared" si="1"/>
        <v>4314808</v>
      </c>
      <c r="F45" t="str">
        <f t="shared" si="5"/>
        <v>MÁSTER UNIVERSITARIO EN INGENIERÍA INDUSTRIAL</v>
      </c>
      <c r="H45" t="s">
        <v>115</v>
      </c>
      <c r="I45" t="str">
        <f t="shared" si="2"/>
        <v>4312653</v>
      </c>
      <c r="J45" t="str">
        <f t="shared" si="3"/>
        <v>MÁSTER UNIVERSITARIO EN COMUNICACIÓN Y EDUCACIÓN AUDIOVISUAL</v>
      </c>
      <c r="K45" t="str">
        <f t="shared" si="4"/>
        <v>MÁSTER UNIVERSITARIO EN COMUNICACIÓN Y EDUCACIÓN AUDIOVISUAL</v>
      </c>
      <c r="M45" s="67"/>
      <c r="P45" t="s">
        <v>168</v>
      </c>
      <c r="Q45" t="s">
        <v>411</v>
      </c>
      <c r="W45" s="68"/>
    </row>
    <row r="46" spans="1:23" hidden="1" x14ac:dyDescent="0.3">
      <c r="A46" t="s">
        <v>112</v>
      </c>
      <c r="B46" t="s">
        <v>252</v>
      </c>
      <c r="D46" t="s">
        <v>121</v>
      </c>
      <c r="E46" t="str">
        <f t="shared" si="1"/>
        <v>4315043</v>
      </c>
      <c r="F46" t="str">
        <f t="shared" si="5"/>
        <v>MÁSTER UNIVERSITARIO EN INGENIERÍA QUÍMICA</v>
      </c>
      <c r="H46" t="s">
        <v>408</v>
      </c>
      <c r="I46" t="str">
        <f t="shared" si="2"/>
        <v>4312655</v>
      </c>
      <c r="J46" t="str">
        <f t="shared" si="3"/>
        <v>MÁSTER UNIVERSITARIO EN DERECHO AMBIENTAL</v>
      </c>
      <c r="K46" t="str">
        <f t="shared" si="4"/>
        <v>MÁSTER UNIVERSITARIO EN DERECHO AMBIENTAL</v>
      </c>
      <c r="M46" s="67"/>
      <c r="P46" t="s">
        <v>162</v>
      </c>
      <c r="Q46" t="s">
        <v>345</v>
      </c>
      <c r="W46" s="68"/>
    </row>
    <row r="47" spans="1:23" hidden="1" x14ac:dyDescent="0.3">
      <c r="A47" t="s">
        <v>397</v>
      </c>
      <c r="B47" t="s">
        <v>398</v>
      </c>
      <c r="D47" t="s">
        <v>123</v>
      </c>
      <c r="E47" t="str">
        <f t="shared" si="1"/>
        <v>4315044</v>
      </c>
      <c r="F47" t="str">
        <f t="shared" si="5"/>
        <v>MÁSTER UNIVERSITARIO EN INGENIERÍA DE MONTES</v>
      </c>
      <c r="H47" t="s">
        <v>117</v>
      </c>
      <c r="I47" t="str">
        <f t="shared" si="2"/>
        <v>4314398</v>
      </c>
      <c r="J47" t="str">
        <f t="shared" si="3"/>
        <v>MÁSTER UNIVERSITARIO EN ACCESO A LA ABOGACÍA</v>
      </c>
      <c r="K47" t="str">
        <f t="shared" si="4"/>
        <v>MÁSTER UNIVERSITARIO EN ACCESO A LA ABOGACÍA</v>
      </c>
      <c r="M47" s="67"/>
      <c r="P47" t="s">
        <v>164</v>
      </c>
      <c r="Q47" t="s">
        <v>340</v>
      </c>
      <c r="W47" s="68"/>
    </row>
    <row r="48" spans="1:23" hidden="1" x14ac:dyDescent="0.3">
      <c r="A48" t="s">
        <v>114</v>
      </c>
      <c r="B48" t="s">
        <v>251</v>
      </c>
      <c r="D48" t="s">
        <v>125</v>
      </c>
      <c r="E48" t="str">
        <f t="shared" si="1"/>
        <v>4315559</v>
      </c>
      <c r="F48" t="str">
        <f t="shared" si="5"/>
        <v>MÁSTER UNIVERSITARIO EN PATRIMONIO HISTÓRICO Y CULTURAL</v>
      </c>
      <c r="H48" t="s">
        <v>119</v>
      </c>
      <c r="I48" t="str">
        <f t="shared" si="2"/>
        <v>4314808</v>
      </c>
      <c r="J48" t="str">
        <f t="shared" si="3"/>
        <v>MÁSTER UNIVERSITARIO EN INGENIERÍA INDUSTRIAL</v>
      </c>
      <c r="K48" t="str">
        <f t="shared" si="4"/>
        <v>MÁSTER UNIVERSITARIO EN INGENIERÍA INDUSTRIAL</v>
      </c>
      <c r="M48" s="67"/>
      <c r="P48" t="s">
        <v>166</v>
      </c>
      <c r="Q48" t="s">
        <v>348</v>
      </c>
      <c r="W48" s="68"/>
    </row>
    <row r="49" spans="1:23" hidden="1" x14ac:dyDescent="0.3">
      <c r="A49" t="s">
        <v>399</v>
      </c>
      <c r="B49" t="s">
        <v>400</v>
      </c>
      <c r="D49" t="s">
        <v>127</v>
      </c>
      <c r="E49" t="str">
        <f t="shared" si="1"/>
        <v>4315566</v>
      </c>
      <c r="F49" t="str">
        <f t="shared" si="5"/>
        <v>MÁSTER UNIVERSITARIO EN ECONOMÍA, FINANZAS Y COMPUTACIÓN</v>
      </c>
      <c r="H49" t="s">
        <v>121</v>
      </c>
      <c r="I49" t="str">
        <f t="shared" si="2"/>
        <v>4315043</v>
      </c>
      <c r="J49" t="str">
        <f t="shared" si="3"/>
        <v>MÁSTER UNIVERSITARIO EN INGENIERÍA QUÍMICA</v>
      </c>
      <c r="K49" t="str">
        <f t="shared" si="4"/>
        <v>MÁSTER UNIVERSITARIO EN INGENIERÍA QUÍMICA</v>
      </c>
      <c r="M49" s="67"/>
      <c r="P49" t="s">
        <v>170</v>
      </c>
      <c r="Q49" t="s">
        <v>349</v>
      </c>
      <c r="W49" s="68"/>
    </row>
    <row r="50" spans="1:23" hidden="1" x14ac:dyDescent="0.3">
      <c r="A50" t="s">
        <v>401</v>
      </c>
      <c r="B50" t="s">
        <v>402</v>
      </c>
      <c r="D50" t="s">
        <v>131</v>
      </c>
      <c r="E50" t="str">
        <f t="shared" si="1"/>
        <v>4315573</v>
      </c>
      <c r="F50" t="str">
        <f t="shared" si="5"/>
        <v>MÁSTER UNIVERSITARIO EN PSICOLOGÍA GENERAL SANITARIA</v>
      </c>
      <c r="H50" t="s">
        <v>123</v>
      </c>
      <c r="I50" t="str">
        <f t="shared" si="2"/>
        <v>4315044</v>
      </c>
      <c r="J50" t="str">
        <f t="shared" si="3"/>
        <v>MÁSTER UNIVERSITARIO EN INGENIERÍA DE MONTES</v>
      </c>
      <c r="K50" t="str">
        <f t="shared" si="4"/>
        <v>MÁSTER UNIVERSITARIO EN INGENIERÍA DE MONTES</v>
      </c>
      <c r="M50" s="67"/>
      <c r="P50" t="s">
        <v>172</v>
      </c>
      <c r="Q50" t="s">
        <v>341</v>
      </c>
      <c r="W50" s="68"/>
    </row>
    <row r="51" spans="1:23" hidden="1" x14ac:dyDescent="0.3">
      <c r="A51" t="s">
        <v>116</v>
      </c>
      <c r="B51" t="s">
        <v>234</v>
      </c>
      <c r="D51" t="s">
        <v>133</v>
      </c>
      <c r="E51" t="str">
        <f t="shared" si="1"/>
        <v>4315575</v>
      </c>
      <c r="F51" t="str">
        <f t="shared" si="5"/>
        <v>MÁSTER UNIVERSITARIO EN ECONOMÍA Y DESARROLLO TERRITORIAL</v>
      </c>
      <c r="H51" t="s">
        <v>125</v>
      </c>
      <c r="I51" t="str">
        <f t="shared" si="2"/>
        <v>4315559</v>
      </c>
      <c r="J51" t="str">
        <f t="shared" si="3"/>
        <v>MÁSTER UNIVERSITARIO EN PATRIMONIO HISTÓRICO Y CULTURAL</v>
      </c>
      <c r="K51" t="str">
        <f t="shared" si="4"/>
        <v>MÁSTER UNIVERSITARIO EN PATRIMONIO HISTÓRICO Y CULTURAL</v>
      </c>
      <c r="M51" s="67"/>
      <c r="P51" t="s">
        <v>160</v>
      </c>
      <c r="Q51" t="s">
        <v>412</v>
      </c>
      <c r="W51" s="68"/>
    </row>
    <row r="52" spans="1:23" ht="13.5" hidden="1" thickBot="1" x14ac:dyDescent="0.35">
      <c r="A52" t="s">
        <v>120</v>
      </c>
      <c r="B52" t="s">
        <v>347</v>
      </c>
      <c r="D52" t="s">
        <v>413</v>
      </c>
      <c r="E52" t="str">
        <f t="shared" si="1"/>
        <v>4315953</v>
      </c>
      <c r="F52" t="str">
        <f t="shared" si="5"/>
        <v>MÁSTER UNIVERSITARIO EN INVESTIGACIÓN EN LA ENSEÑANZA Y EL APRENDIZAJE DE LAS CIENCIAS EXPERIMENTALES, SOCIALES Y MATEMÁTICAS</v>
      </c>
      <c r="H52" t="s">
        <v>127</v>
      </c>
      <c r="I52" t="str">
        <f t="shared" si="2"/>
        <v>4315566</v>
      </c>
      <c r="J52" t="str">
        <f t="shared" si="3"/>
        <v>MÁSTER UNIVERSITARIO EN ECONOMÍA, FINANZAS Y COMPUTACIÓN</v>
      </c>
      <c r="K52" t="str">
        <f t="shared" si="4"/>
        <v>MÁSTER UNIVERSITARIO EN ECONOMÍA, FINANZAS Y COMPUTACIÓN</v>
      </c>
      <c r="M52" s="69"/>
      <c r="N52" s="70"/>
      <c r="O52" s="70"/>
      <c r="P52" s="70" t="s">
        <v>174</v>
      </c>
      <c r="Q52" s="70" t="s">
        <v>414</v>
      </c>
      <c r="R52" s="70"/>
      <c r="S52" s="70"/>
      <c r="T52" s="70"/>
      <c r="U52" s="70"/>
      <c r="V52" s="70"/>
      <c r="W52" s="71"/>
    </row>
    <row r="53" spans="1:23" hidden="1" x14ac:dyDescent="0.3">
      <c r="A53" t="s">
        <v>403</v>
      </c>
      <c r="B53" t="s">
        <v>404</v>
      </c>
      <c r="D53" t="s">
        <v>137</v>
      </c>
      <c r="E53" t="str">
        <f t="shared" si="1"/>
        <v>4315954</v>
      </c>
      <c r="F53" t="str">
        <f t="shared" si="5"/>
        <v>MÁSTER UNIVERSITARIO EN LENGUAS Y LITERATURAS EN CONTRASTE: ESTUDIOS AVANZADOS</v>
      </c>
      <c r="H53" t="s">
        <v>131</v>
      </c>
      <c r="I53" t="str">
        <f t="shared" si="2"/>
        <v>4315573</v>
      </c>
      <c r="J53" t="str">
        <f t="shared" si="3"/>
        <v>MÁSTER UNIVERSITARIO EN PSICOLOGÍA GENERAL SANITARIA</v>
      </c>
      <c r="K53" t="str">
        <f t="shared" si="4"/>
        <v>MÁSTER UNIVERSITARIO EN PSICOLOGÍA GENERAL SANITARIA</v>
      </c>
    </row>
    <row r="54" spans="1:23" hidden="1" x14ac:dyDescent="0.3">
      <c r="A54" t="s">
        <v>118</v>
      </c>
      <c r="B54" t="s">
        <v>286</v>
      </c>
      <c r="D54" t="s">
        <v>415</v>
      </c>
      <c r="E54" t="str">
        <f t="shared" si="1"/>
        <v>4315955</v>
      </c>
      <c r="F54" t="str">
        <f t="shared" si="5"/>
        <v>MÁSTER UNIVERSITARIO EN FORMACIÓN DEL PROFESORADO DE EDUCACIÓN SECUNDARIA OBLIGATORIA Y BACHILLERATO, FORMACIÓN PROFESIONAL Y ENSEÑANZA DE IDIOMAS - E</v>
      </c>
      <c r="H54" t="s">
        <v>133</v>
      </c>
      <c r="I54" t="str">
        <f t="shared" si="2"/>
        <v>4315575</v>
      </c>
      <c r="J54" t="str">
        <f t="shared" si="3"/>
        <v>MÁSTER UNIVERSITARIO EN ECONOMÍA Y DESARROLLO TERRITORIAL</v>
      </c>
      <c r="K54" t="str">
        <f t="shared" si="4"/>
        <v>MÁSTER UNIVERSITARIO EN ECONOMÍA Y DESARROLLO TERRITORIAL</v>
      </c>
    </row>
    <row r="55" spans="1:23" hidden="1" x14ac:dyDescent="0.3">
      <c r="A55" t="s">
        <v>122</v>
      </c>
      <c r="B55" t="s">
        <v>285</v>
      </c>
      <c r="D55" t="s">
        <v>141</v>
      </c>
      <c r="E55" t="str">
        <f t="shared" si="1"/>
        <v>4315965</v>
      </c>
      <c r="F55" t="str">
        <f t="shared" si="5"/>
        <v>MÁSTER UNIVERSITARIO EN INVESTIGACIÓN EN EDUCACIÓN FÍSICA Y CIENCIAS DEL DEPORTE</v>
      </c>
      <c r="H55" t="s">
        <v>413</v>
      </c>
      <c r="I55" t="str">
        <f t="shared" si="2"/>
        <v>4315953</v>
      </c>
      <c r="J55" t="str">
        <f t="shared" si="3"/>
        <v>MÁSTER UNIVERSITARIO EN INVESTIGACIÓN EN LA ENSEÑANZA Y EL APRENDIZAJE DE LAS CIENCIAS EXPERIMENTALES, SOCIALES Y MATEMÁTICAS</v>
      </c>
      <c r="K55" t="str">
        <f t="shared" si="4"/>
        <v>MÁSTER UNIVERSITARIO EN INVESTIGACIÓN EN LA ENSEÑANZA Y EL APRENDIZAJE DE LAS CIENCIAS EXPERIMENTALES, SOCIALES Y MATEMÁTICAS</v>
      </c>
    </row>
    <row r="56" spans="1:23" hidden="1" x14ac:dyDescent="0.3">
      <c r="A56" t="s">
        <v>126</v>
      </c>
      <c r="B56" t="s">
        <v>268</v>
      </c>
      <c r="D56" t="s">
        <v>143</v>
      </c>
      <c r="E56" t="str">
        <f t="shared" si="1"/>
        <v>4315969</v>
      </c>
      <c r="F56" t="str">
        <f t="shared" si="5"/>
        <v>MÁSTER UNIVERSITARIO EN ASESORÍA JURÍDICA DE LA EMPRESA</v>
      </c>
      <c r="H56" t="s">
        <v>137</v>
      </c>
      <c r="I56" t="str">
        <f t="shared" si="2"/>
        <v>4315954</v>
      </c>
      <c r="J56" t="str">
        <f t="shared" si="3"/>
        <v>MÁSTER UNIVERSITARIO EN LENGUAS Y LITERATURAS EN CONTRASTE: ESTUDIOS AVANZADOS</v>
      </c>
      <c r="K56" t="str">
        <f t="shared" si="4"/>
        <v>MÁSTER UNIVERSITARIO EN LENGUAS Y LITERATURAS EN CONTRASTE: ESTUDIOS AVANZADOS</v>
      </c>
    </row>
    <row r="57" spans="1:23" hidden="1" x14ac:dyDescent="0.3">
      <c r="A57" t="s">
        <v>130</v>
      </c>
      <c r="B57" t="s">
        <v>254</v>
      </c>
      <c r="D57" t="s">
        <v>145</v>
      </c>
      <c r="E57" t="str">
        <f t="shared" si="1"/>
        <v>4315971</v>
      </c>
      <c r="F57" t="str">
        <f t="shared" si="5"/>
        <v>MÁSTER UNIVERSITARIO EN INVESTIGACIÓN E INTERVENCIÓN EN TRABAJO SOCIAL</v>
      </c>
      <c r="H57" t="s">
        <v>415</v>
      </c>
      <c r="I57" t="str">
        <f t="shared" si="2"/>
        <v>4315955</v>
      </c>
      <c r="J57" t="str">
        <f t="shared" si="3"/>
        <v>MÁSTER UNIVERSITARIO EN FORMACIÓN DEL PROFESORADO DE EDUCACIÓN SECUNDARIA OBLIGATORIA Y BACHILLERATO, FORMACIÓN PROFESIONAL Y ENSEÑANZA DE IDIOMAS - E</v>
      </c>
      <c r="K57" t="str">
        <f t="shared" si="4"/>
        <v>MÁSTER UNIVERSITARIO EN FORMACIÓN DEL PROFESORADO DE EDUCACIÓN SECUNDARIA OBLIGATORIA Y BACHILLERATO, FORMACIÓN PROFESIONAL Y ENSEÑANZA DE IDIOMAS - E</v>
      </c>
    </row>
    <row r="58" spans="1:23" hidden="1" x14ac:dyDescent="0.3">
      <c r="A58" t="s">
        <v>132</v>
      </c>
      <c r="B58" t="s">
        <v>269</v>
      </c>
      <c r="D58" t="s">
        <v>147</v>
      </c>
      <c r="E58" t="str">
        <f t="shared" si="1"/>
        <v>4315973</v>
      </c>
      <c r="F58" t="str">
        <f t="shared" si="5"/>
        <v>MÁSTER UNIVERSITARIO EN CONSERVACIÓN DE LA BIODIVERSIDAD</v>
      </c>
      <c r="H58" t="s">
        <v>141</v>
      </c>
      <c r="I58" t="str">
        <f t="shared" si="2"/>
        <v>4315965</v>
      </c>
      <c r="J58" t="str">
        <f t="shared" si="3"/>
        <v>MÁSTER UNIVERSITARIO EN INVESTIGACIÓN EN EDUCACIÓN FÍSICA Y CIENCIAS DEL DEPORTE</v>
      </c>
      <c r="K58" t="str">
        <f t="shared" si="4"/>
        <v>MÁSTER UNIVERSITARIO EN INVESTIGACIÓN EN EDUCACIÓN FÍSICA Y CIENCIAS DEL DEPORTE</v>
      </c>
    </row>
    <row r="59" spans="1:23" hidden="1" x14ac:dyDescent="0.3">
      <c r="A59" t="s">
        <v>124</v>
      </c>
      <c r="B59" t="s">
        <v>310</v>
      </c>
      <c r="D59" t="s">
        <v>149</v>
      </c>
      <c r="E59" t="str">
        <f t="shared" si="1"/>
        <v>4315975</v>
      </c>
      <c r="F59" t="str">
        <f t="shared" si="5"/>
        <v>MÁSTER UNIVERSITARIO EN ESTUDIOS DE GÉNERO, IDENTIDADES Y CIUDADANÍA</v>
      </c>
      <c r="H59" t="s">
        <v>143</v>
      </c>
      <c r="I59" t="str">
        <f t="shared" si="2"/>
        <v>4315969</v>
      </c>
      <c r="J59" t="str">
        <f t="shared" si="3"/>
        <v>MÁSTER UNIVERSITARIO EN ASESORÍA JURÍDICA DE LA EMPRESA</v>
      </c>
      <c r="K59" t="str">
        <f t="shared" si="4"/>
        <v>MÁSTER UNIVERSITARIO EN ASESORÍA JURÍDICA DE LA EMPRESA</v>
      </c>
    </row>
    <row r="60" spans="1:23" hidden="1" x14ac:dyDescent="0.3">
      <c r="A60" t="s">
        <v>128</v>
      </c>
      <c r="B60" t="s">
        <v>405</v>
      </c>
      <c r="D60" t="s">
        <v>151</v>
      </c>
      <c r="E60" t="str">
        <f t="shared" si="1"/>
        <v>4315983</v>
      </c>
      <c r="F60" t="str">
        <f t="shared" si="5"/>
        <v>MÁSTER UNIVERSITARIO EN EDUCACIÓN AMBIENTAL</v>
      </c>
      <c r="H60" t="s">
        <v>145</v>
      </c>
      <c r="I60" t="str">
        <f t="shared" si="2"/>
        <v>4315971</v>
      </c>
      <c r="J60" t="str">
        <f t="shared" si="3"/>
        <v>MÁSTER UNIVERSITARIO EN INVESTIGACIÓN E INTERVENCIÓN EN TRABAJO SOCIAL</v>
      </c>
      <c r="K60" t="str">
        <f t="shared" si="4"/>
        <v>MÁSTER UNIVERSITARIO EN INVESTIGACIÓN E INTERVENCIÓN EN TRABAJO SOCIAL</v>
      </c>
    </row>
    <row r="61" spans="1:23" hidden="1" x14ac:dyDescent="0.3">
      <c r="A61" t="s">
        <v>146</v>
      </c>
      <c r="B61" t="s">
        <v>295</v>
      </c>
      <c r="D61" t="s">
        <v>153</v>
      </c>
      <c r="E61" t="str">
        <f t="shared" si="1"/>
        <v>4316020</v>
      </c>
      <c r="F61" t="str">
        <f t="shared" si="5"/>
        <v>MÁSTER UNIVERSITARIO EN DIRECCIÓN Y GESTIÓN DE PERSONAS</v>
      </c>
      <c r="H61" t="s">
        <v>147</v>
      </c>
      <c r="I61" t="str">
        <f t="shared" si="2"/>
        <v>4315973</v>
      </c>
      <c r="J61" t="str">
        <f t="shared" si="3"/>
        <v>MÁSTER UNIVERSITARIO EN CONSERVACIÓN DE LA BIODIVERSIDAD</v>
      </c>
      <c r="K61" t="str">
        <f t="shared" si="4"/>
        <v>MÁSTER UNIVERSITARIO EN CONSERVACIÓN DE LA BIODIVERSIDAD</v>
      </c>
    </row>
    <row r="62" spans="1:23" hidden="1" x14ac:dyDescent="0.3">
      <c r="A62" t="s">
        <v>148</v>
      </c>
      <c r="B62" t="s">
        <v>308</v>
      </c>
      <c r="D62" t="s">
        <v>155</v>
      </c>
      <c r="E62" t="str">
        <f t="shared" si="1"/>
        <v>4316209</v>
      </c>
      <c r="F62" t="str">
        <f t="shared" si="5"/>
        <v>MÁSTER UNIVERSITARIO EN INNOVACIÓN PEDAGÓGICA Y LIDERAZGO EDUCATIVO</v>
      </c>
      <c r="H62" t="s">
        <v>149</v>
      </c>
      <c r="I62" t="str">
        <f t="shared" si="2"/>
        <v>4315975</v>
      </c>
      <c r="J62" t="str">
        <f t="shared" si="3"/>
        <v>MÁSTER UNIVERSITARIO EN ESTUDIOS DE GÉNERO, IDENTIDADES Y CIUDADANÍA</v>
      </c>
      <c r="K62" t="str">
        <f t="shared" si="4"/>
        <v>MÁSTER UNIVERSITARIO EN ESTUDIOS DE GÉNERO, IDENTIDADES Y CIUDADANÍA</v>
      </c>
    </row>
    <row r="63" spans="1:23" hidden="1" x14ac:dyDescent="0.3">
      <c r="A63" t="s">
        <v>134</v>
      </c>
      <c r="B63" t="s">
        <v>336</v>
      </c>
      <c r="D63" t="s">
        <v>157</v>
      </c>
      <c r="E63" t="str">
        <f t="shared" si="1"/>
        <v>4316212</v>
      </c>
      <c r="F63" t="str">
        <f t="shared" si="5"/>
        <v>MÁSTER UNIVERSITARIO EN ANÁLISIS HISTÓRICO DEL MUNDO ACTUAL</v>
      </c>
      <c r="H63" t="s">
        <v>151</v>
      </c>
      <c r="I63" t="str">
        <f t="shared" si="2"/>
        <v>4315983</v>
      </c>
      <c r="J63" t="str">
        <f t="shared" si="3"/>
        <v>MÁSTER UNIVERSITARIO EN EDUCACIÓN AMBIENTAL</v>
      </c>
      <c r="K63" t="str">
        <f t="shared" si="4"/>
        <v>MÁSTER UNIVERSITARIO EN EDUCACIÓN AMBIENTAL</v>
      </c>
    </row>
    <row r="64" spans="1:23" hidden="1" x14ac:dyDescent="0.3">
      <c r="A64" t="s">
        <v>140</v>
      </c>
      <c r="B64" t="s">
        <v>338</v>
      </c>
      <c r="D64" t="s">
        <v>163</v>
      </c>
      <c r="E64" t="str">
        <f t="shared" si="1"/>
        <v>4316530</v>
      </c>
      <c r="F64" t="str">
        <f t="shared" si="5"/>
        <v>MÁSTER UNIVERSITARIO EN ENFERMERÍA EN PRÁC. AVANZ. EN A. A LA CRONICIDAD Y LA DEPENDENCIA</v>
      </c>
      <c r="H64" t="s">
        <v>153</v>
      </c>
      <c r="I64" t="str">
        <f t="shared" si="2"/>
        <v>4316020</v>
      </c>
      <c r="J64" t="str">
        <f t="shared" si="3"/>
        <v>MÁSTER UNIVERSITARIO EN DIRECCIÓN Y GESTIÓN DE PERSONAS</v>
      </c>
      <c r="K64" t="str">
        <f t="shared" si="4"/>
        <v>MÁSTER UNIVERSITARIO EN DIRECCIÓN Y GESTIÓN DE PERSONAS</v>
      </c>
    </row>
    <row r="65" spans="1:11" hidden="1" x14ac:dyDescent="0.3">
      <c r="A65" t="s">
        <v>136</v>
      </c>
      <c r="B65" t="s">
        <v>350</v>
      </c>
      <c r="D65" t="s">
        <v>165</v>
      </c>
      <c r="E65" t="str">
        <f t="shared" si="1"/>
        <v>4316531</v>
      </c>
      <c r="F65" t="str">
        <f t="shared" si="5"/>
        <v>MÁSTER UNIVERSITARIO EN INVESTIGACIÓN E INTERVENCIÓN PSICOSOCIAL EN CONTEXTOS DIVERSOS</v>
      </c>
      <c r="H65" t="s">
        <v>155</v>
      </c>
      <c r="I65" t="str">
        <f t="shared" si="2"/>
        <v>4316209</v>
      </c>
      <c r="J65" t="str">
        <f t="shared" si="3"/>
        <v>MÁSTER UNIVERSITARIO EN INNOVACIÓN PEDAGÓGICA Y LIDERAZGO EDUCATIVO</v>
      </c>
      <c r="K65" t="str">
        <f t="shared" si="4"/>
        <v>MÁSTER UNIVERSITARIO EN INNOVACIÓN PEDAGÓGICA Y LIDERAZGO EDUCATIVO</v>
      </c>
    </row>
    <row r="66" spans="1:11" x14ac:dyDescent="0.3">
      <c r="A66" t="s">
        <v>138</v>
      </c>
      <c r="B66" t="s">
        <v>337</v>
      </c>
      <c r="D66" t="s">
        <v>167</v>
      </c>
      <c r="E66" t="str">
        <f t="shared" si="1"/>
        <v>4316545</v>
      </c>
      <c r="F66" t="str">
        <f t="shared" si="5"/>
        <v>MÁSTER UNIVERSTARIO EN INGENIERÍA INFORMÁTICA (PLAN 2018)</v>
      </c>
      <c r="H66" t="s">
        <v>157</v>
      </c>
      <c r="I66" t="str">
        <f t="shared" si="2"/>
        <v>4316212</v>
      </c>
      <c r="J66" t="str">
        <f t="shared" si="3"/>
        <v>MÁSTER UNIVERSITARIO EN ANÁLISIS HISTÓRICO DEL MUNDO ACTUAL</v>
      </c>
      <c r="K66" t="str">
        <f t="shared" si="4"/>
        <v>MÁSTER UNIVERSITARIO EN ANÁLISIS HISTÓRICO DEL MUNDO ACTUAL</v>
      </c>
    </row>
    <row r="67" spans="1:11" hidden="1" x14ac:dyDescent="0.3">
      <c r="A67" t="s">
        <v>144</v>
      </c>
      <c r="B67" t="s">
        <v>315</v>
      </c>
      <c r="D67" t="s">
        <v>171</v>
      </c>
      <c r="E67" t="str">
        <f t="shared" si="1"/>
        <v>4316581</v>
      </c>
      <c r="F67" t="str">
        <f t="shared" ref="F67:F79" si="6">VLOOKUP(E67,A:B,2,FALSE)</f>
        <v>MÁSTER UNIVERSITARIO EN SIMULACIÓN MOLECULAR</v>
      </c>
      <c r="H67" t="s">
        <v>163</v>
      </c>
      <c r="I67" t="str">
        <f t="shared" si="2"/>
        <v>4316530</v>
      </c>
      <c r="J67" t="str">
        <f t="shared" si="3"/>
        <v>MÁSTER UNIVERSITARIO EN ENFERMERÍA EN PRÁC. AVANZ. EN A. A LA CRONICIDAD Y LA DEPENDENCIA</v>
      </c>
      <c r="K67" t="str">
        <f t="shared" si="4"/>
        <v>MÁSTER UNIVERSITARIO EN ENFERMERÍA EN PRÁC. AVANZ. EN A. A LA CRONICIDAD Y LA DEPENDENCIA</v>
      </c>
    </row>
    <row r="68" spans="1:11" hidden="1" x14ac:dyDescent="0.3">
      <c r="A68" t="s">
        <v>142</v>
      </c>
      <c r="B68" t="s">
        <v>235</v>
      </c>
      <c r="D68" t="s">
        <v>173</v>
      </c>
      <c r="E68" t="str">
        <f t="shared" ref="E68:E79" si="7">MID(D68,1,7)</f>
        <v>4316735</v>
      </c>
      <c r="F68" t="str">
        <f t="shared" si="6"/>
        <v>MÁSTER UNIVERSITARIO EN INVESTIGACIÓN Y ANÁLISIS DEL FLAMENCO</v>
      </c>
      <c r="H68" t="s">
        <v>165</v>
      </c>
      <c r="I68" t="str">
        <f t="shared" ref="I68:I82" si="8">MID(H68,1,7)</f>
        <v>4316531</v>
      </c>
      <c r="J68" t="str">
        <f t="shared" ref="J68:J82" si="9">VLOOKUP(I68,A:B,2,FALSE)</f>
        <v>MÁSTER UNIVERSITARIO EN INVESTIGACIÓN E INTERVENCIÓN PSICOSOCIAL EN CONTEXTOS DIVERSOS</v>
      </c>
      <c r="K68" t="str">
        <f t="shared" ref="K68:K82" si="10">VLOOKUP(I68,E:F,2,FALSE)</f>
        <v>MÁSTER UNIVERSITARIO EN INVESTIGACIÓN E INTERVENCIÓN PSICOSOCIAL EN CONTEXTOS DIVERSOS</v>
      </c>
    </row>
    <row r="69" spans="1:11" hidden="1" x14ac:dyDescent="0.3">
      <c r="A69" t="s">
        <v>150</v>
      </c>
      <c r="B69" t="s">
        <v>255</v>
      </c>
      <c r="D69" t="s">
        <v>416</v>
      </c>
      <c r="E69" t="str">
        <f t="shared" si="7"/>
        <v>7500101</v>
      </c>
      <c r="F69" t="str">
        <f t="shared" si="6"/>
        <v>DOBLE MÁSTER EN PROFESORADO (ESP. EDUCACIÓN FÍSICA) + INVESTIGACIÓN EN EDUCACIÓN FÍSICA Y CIENCIAS DEL DEPORTE</v>
      </c>
      <c r="H69" t="s">
        <v>167</v>
      </c>
      <c r="I69" t="str">
        <f t="shared" si="8"/>
        <v>4316545</v>
      </c>
      <c r="J69" t="str">
        <f t="shared" si="9"/>
        <v>MÁSTER UNIVERSTARIO EN INGENIERÍA INFORMÁTICA (PLAN 2018)</v>
      </c>
      <c r="K69" t="str">
        <f t="shared" si="10"/>
        <v>MÁSTER UNIVERSTARIO EN INGENIERÍA INFORMÁTICA (PLAN 2018)</v>
      </c>
    </row>
    <row r="70" spans="1:11" hidden="1" x14ac:dyDescent="0.3">
      <c r="A70" t="s">
        <v>152</v>
      </c>
      <c r="B70" t="s">
        <v>229</v>
      </c>
      <c r="D70" t="s">
        <v>417</v>
      </c>
      <c r="E70" t="str">
        <f t="shared" si="7"/>
        <v>7500102</v>
      </c>
      <c r="F70" t="str">
        <f t="shared" si="6"/>
        <v>DOBLE MÁSTER PROFESORADO + LENGUAS Y LITERATURAS EN CONTRASTE</v>
      </c>
      <c r="H70" t="s">
        <v>171</v>
      </c>
      <c r="I70" t="str">
        <f t="shared" si="8"/>
        <v>4316581</v>
      </c>
      <c r="J70" t="str">
        <f t="shared" si="9"/>
        <v>MÁSTER UNIVERSITARIO EN SIMULACIÓN MOLECULAR</v>
      </c>
      <c r="K70" t="str">
        <f t="shared" si="10"/>
        <v>MÁSTER UNIVERSITARIO EN SIMULACIÓN MOLECULAR</v>
      </c>
    </row>
    <row r="71" spans="1:11" hidden="1" x14ac:dyDescent="0.3">
      <c r="A71" t="s">
        <v>156</v>
      </c>
      <c r="B71" t="s">
        <v>351</v>
      </c>
      <c r="D71" t="s">
        <v>179</v>
      </c>
      <c r="E71" t="str">
        <f t="shared" si="7"/>
        <v>5600301</v>
      </c>
      <c r="F71" t="str">
        <f t="shared" si="6"/>
        <v>LENGUAS Y CULTURAS</v>
      </c>
      <c r="H71" t="s">
        <v>173</v>
      </c>
      <c r="I71" t="str">
        <f t="shared" si="8"/>
        <v>4316735</v>
      </c>
      <c r="J71" t="str">
        <f t="shared" si="9"/>
        <v>MÁSTER UNIVERSITARIO EN INVESTIGACIÓN Y ANÁLISIS DEL FLAMENCO</v>
      </c>
      <c r="K71" t="str">
        <f t="shared" si="10"/>
        <v>MÁSTER UNIVERSITARIO EN INVESTIGACIÓN Y ANÁLISIS DEL FLAMENCO</v>
      </c>
    </row>
    <row r="72" spans="1:11" hidden="1" x14ac:dyDescent="0.3">
      <c r="A72" t="s">
        <v>158</v>
      </c>
      <c r="B72" t="s">
        <v>409</v>
      </c>
      <c r="D72" t="s">
        <v>181</v>
      </c>
      <c r="E72" t="str">
        <f t="shared" si="7"/>
        <v>5600390</v>
      </c>
      <c r="F72" t="str">
        <f t="shared" si="6"/>
        <v>PATRIMONIO</v>
      </c>
      <c r="H72" t="s">
        <v>416</v>
      </c>
      <c r="I72" t="str">
        <f t="shared" si="8"/>
        <v>7500101</v>
      </c>
      <c r="J72" t="str">
        <f t="shared" si="9"/>
        <v>DOBLE MÁSTER EN PROFESORADO (ESP. EDUCACIÓN FÍSICA) + INVESTIGACIÓN EN EDUCACIÓN FÍSICA Y CIENCIAS DEL DEPORTE</v>
      </c>
      <c r="K72" t="str">
        <f t="shared" si="10"/>
        <v>DOBLE MÁSTER EN PROFESORADO (ESP. EDUCACIÓN FÍSICA) + INVESTIGACIÓN EN EDUCACIÓN FÍSICA Y CIENCIAS DEL DEPORTE</v>
      </c>
    </row>
    <row r="73" spans="1:11" hidden="1" x14ac:dyDescent="0.3">
      <c r="A73" t="s">
        <v>154</v>
      </c>
      <c r="B73" t="s">
        <v>339</v>
      </c>
      <c r="D73" t="s">
        <v>183</v>
      </c>
      <c r="E73" t="str">
        <f t="shared" si="7"/>
        <v>5600433</v>
      </c>
      <c r="F73" t="str">
        <f t="shared" si="6"/>
        <v>COMUNICACIÓN</v>
      </c>
      <c r="H73" t="s">
        <v>417</v>
      </c>
      <c r="I73" t="str">
        <f t="shared" si="8"/>
        <v>7500102</v>
      </c>
      <c r="J73" t="str">
        <f t="shared" si="9"/>
        <v>DOBLE MÁSTER PROFESORADO + LENGUAS Y LITERATURAS EN CONTRASTE</v>
      </c>
      <c r="K73" t="str">
        <f t="shared" si="10"/>
        <v>DOBLE MÁSTER PROFESORADO + LENGUAS Y LITERATURAS EN CONTRASTE</v>
      </c>
    </row>
    <row r="74" spans="1:11" hidden="1" x14ac:dyDescent="0.3">
      <c r="A74" t="s">
        <v>168</v>
      </c>
      <c r="B74" t="s">
        <v>411</v>
      </c>
      <c r="D74" t="s">
        <v>185</v>
      </c>
      <c r="E74" t="str">
        <f t="shared" si="7"/>
        <v>5600868</v>
      </c>
      <c r="F74" t="str">
        <f t="shared" si="6"/>
        <v>CIENCIA Y TECNOLOGÍA INDUSTRIAL Y AMBIENTAL</v>
      </c>
      <c r="H74" t="s">
        <v>179</v>
      </c>
      <c r="I74" t="str">
        <f t="shared" si="8"/>
        <v>5600301</v>
      </c>
      <c r="J74" t="str">
        <f t="shared" si="9"/>
        <v>LENGUAS Y CULTURAS</v>
      </c>
      <c r="K74" t="str">
        <f t="shared" si="10"/>
        <v>LENGUAS Y CULTURAS</v>
      </c>
    </row>
    <row r="75" spans="1:11" hidden="1" x14ac:dyDescent="0.3">
      <c r="A75" t="s">
        <v>162</v>
      </c>
      <c r="B75" t="s">
        <v>345</v>
      </c>
      <c r="D75" t="s">
        <v>418</v>
      </c>
      <c r="E75" t="str">
        <f t="shared" si="7"/>
        <v>5601003</v>
      </c>
      <c r="F75" t="str">
        <f t="shared" si="6"/>
        <v>INVESTIGACIÓN EN LA ENSEÑANZA Y EL APRENDIZAJE DE LAS CIENCIAS EXPERIMENTALES, SOCIALES, MATEMÁTICAS Y LA ACTIVIDAD FÍSICA Y DEPORTIVA</v>
      </c>
      <c r="H75" t="s">
        <v>181</v>
      </c>
      <c r="I75" t="str">
        <f t="shared" si="8"/>
        <v>5600390</v>
      </c>
      <c r="J75" t="str">
        <f t="shared" si="9"/>
        <v>PATRIMONIO</v>
      </c>
      <c r="K75" t="str">
        <f t="shared" si="10"/>
        <v>PATRIMONIO</v>
      </c>
    </row>
    <row r="76" spans="1:11" hidden="1" x14ac:dyDescent="0.3">
      <c r="A76" t="s">
        <v>164</v>
      </c>
      <c r="B76" t="s">
        <v>340</v>
      </c>
      <c r="D76" t="s">
        <v>419</v>
      </c>
      <c r="E76" t="str">
        <f t="shared" si="7"/>
        <v>5601072</v>
      </c>
      <c r="F76" t="str">
        <f t="shared" si="6"/>
        <v>ESTUDIOS INTERDISCIPLINARES DE GÉNERO</v>
      </c>
      <c r="H76" t="s">
        <v>183</v>
      </c>
      <c r="I76" t="str">
        <f t="shared" si="8"/>
        <v>5600433</v>
      </c>
      <c r="J76" t="str">
        <f t="shared" si="9"/>
        <v>COMUNICACIÓN</v>
      </c>
      <c r="K76" t="str">
        <f t="shared" si="10"/>
        <v>COMUNICACIÓN</v>
      </c>
    </row>
    <row r="77" spans="1:11" hidden="1" x14ac:dyDescent="0.3">
      <c r="A77" t="s">
        <v>166</v>
      </c>
      <c r="B77" t="s">
        <v>348</v>
      </c>
      <c r="D77" t="s">
        <v>191</v>
      </c>
      <c r="E77" t="str">
        <f t="shared" si="7"/>
        <v>5601184</v>
      </c>
      <c r="F77" t="str">
        <f t="shared" si="6"/>
        <v>CIENCIAS DE LA SALUD</v>
      </c>
      <c r="H77" t="s">
        <v>185</v>
      </c>
      <c r="I77" t="str">
        <f t="shared" si="8"/>
        <v>5600868</v>
      </c>
      <c r="J77" t="str">
        <f t="shared" si="9"/>
        <v>CIENCIA Y TECNOLOGÍA INDUSTRIAL Y AMBIENTAL</v>
      </c>
      <c r="K77" t="str">
        <f t="shared" si="10"/>
        <v>CIENCIA Y TECNOLOGÍA INDUSTRIAL Y AMBIENTAL</v>
      </c>
    </row>
    <row r="78" spans="1:11" hidden="1" x14ac:dyDescent="0.3">
      <c r="A78" t="s">
        <v>170</v>
      </c>
      <c r="B78" t="s">
        <v>349</v>
      </c>
      <c r="D78" t="s">
        <v>193</v>
      </c>
      <c r="E78" t="str">
        <f t="shared" si="7"/>
        <v>5601187</v>
      </c>
      <c r="F78" t="str">
        <f t="shared" si="6"/>
        <v>CIENCIAS JURÍDICAS</v>
      </c>
      <c r="H78" t="s">
        <v>418</v>
      </c>
      <c r="I78" t="str">
        <f t="shared" si="8"/>
        <v>5601003</v>
      </c>
      <c r="J78" t="str">
        <f t="shared" si="9"/>
        <v>INVESTIGACIÓN EN LA ENSEÑANZA Y EL APRENDIZAJE DE LAS CIENCIAS EXPERIMENTALES, SOCIALES, MATEMÁTICAS Y LA ACTIVIDAD FÍSICA Y DEPORTIVA</v>
      </c>
      <c r="K78" t="str">
        <f t="shared" si="10"/>
        <v>INVESTIGACIÓN EN LA ENSEÑANZA Y EL APRENDIZAJE DE LAS CIENCIAS EXPERIMENTALES, SOCIALES, MATEMÁTICAS Y LA ACTIVIDAD FÍSICA Y DEPORTIVA</v>
      </c>
    </row>
    <row r="79" spans="1:11" hidden="1" x14ac:dyDescent="0.3">
      <c r="A79" t="s">
        <v>172</v>
      </c>
      <c r="B79" t="s">
        <v>341</v>
      </c>
      <c r="D79" t="s">
        <v>197</v>
      </c>
      <c r="E79" t="str">
        <f t="shared" si="7"/>
        <v>5601322</v>
      </c>
      <c r="F79" t="str">
        <f t="shared" si="6"/>
        <v>CIENCIA REGIONAL: EMPRESA Y TERRITORIO</v>
      </c>
      <c r="H79" t="s">
        <v>419</v>
      </c>
      <c r="I79" t="str">
        <f t="shared" si="8"/>
        <v>5601072</v>
      </c>
      <c r="J79" t="str">
        <f t="shared" si="9"/>
        <v>ESTUDIOS INTERDISCIPLINARES DE GÉNERO</v>
      </c>
      <c r="K79" t="str">
        <f t="shared" si="10"/>
        <v>ESTUDIOS INTERDISCIPLINARES DE GÉNERO</v>
      </c>
    </row>
    <row r="80" spans="1:11" hidden="1" x14ac:dyDescent="0.3">
      <c r="A80" t="s">
        <v>160</v>
      </c>
      <c r="B80" t="s">
        <v>412</v>
      </c>
      <c r="H80" t="s">
        <v>191</v>
      </c>
      <c r="I80" t="str">
        <f t="shared" si="8"/>
        <v>5601184</v>
      </c>
      <c r="J80" t="str">
        <f t="shared" si="9"/>
        <v>CIENCIAS DE LA SALUD</v>
      </c>
      <c r="K80" t="str">
        <f t="shared" si="10"/>
        <v>CIENCIAS DE LA SALUD</v>
      </c>
    </row>
    <row r="81" spans="1:11" hidden="1" x14ac:dyDescent="0.3">
      <c r="A81" t="s">
        <v>174</v>
      </c>
      <c r="B81" t="s">
        <v>414</v>
      </c>
      <c r="E81" t="str">
        <f t="shared" ref="E81:E105" si="11">MID(D81,1,7)</f>
        <v/>
      </c>
      <c r="F81" t="e">
        <f t="shared" ref="F81:F105" si="12">VLOOKUP(E81,A:B,2,FALSE)</f>
        <v>#N/A</v>
      </c>
      <c r="H81" t="s">
        <v>193</v>
      </c>
      <c r="I81" t="str">
        <f t="shared" si="8"/>
        <v>5601187</v>
      </c>
      <c r="J81" t="str">
        <f t="shared" si="9"/>
        <v>CIENCIAS JURÍDICAS</v>
      </c>
      <c r="K81" t="str">
        <f t="shared" si="10"/>
        <v>CIENCIAS JURÍDICAS</v>
      </c>
    </row>
    <row r="82" spans="1:11" hidden="1" x14ac:dyDescent="0.3">
      <c r="A82" t="s">
        <v>184</v>
      </c>
      <c r="B82" t="s">
        <v>352</v>
      </c>
      <c r="E82" t="str">
        <f t="shared" si="11"/>
        <v/>
      </c>
      <c r="F82" t="e">
        <f t="shared" si="12"/>
        <v>#N/A</v>
      </c>
      <c r="H82" t="s">
        <v>197</v>
      </c>
      <c r="I82" t="str">
        <f t="shared" si="8"/>
        <v>5601322</v>
      </c>
      <c r="J82" t="str">
        <f t="shared" si="9"/>
        <v>CIENCIA REGIONAL: EMPRESA Y TERRITORIO</v>
      </c>
      <c r="K82" t="str">
        <f t="shared" si="10"/>
        <v>CIENCIA REGIONAL: EMPRESA Y TERRITORIO</v>
      </c>
    </row>
    <row r="83" spans="1:11" hidden="1" x14ac:dyDescent="0.3">
      <c r="A83" t="s">
        <v>182</v>
      </c>
      <c r="B83" t="s">
        <v>354</v>
      </c>
      <c r="E83" t="str">
        <f t="shared" si="11"/>
        <v/>
      </c>
      <c r="F83" t="e">
        <f t="shared" si="12"/>
        <v>#N/A</v>
      </c>
    </row>
    <row r="84" spans="1:11" hidden="1" x14ac:dyDescent="0.3">
      <c r="A84" t="s">
        <v>178</v>
      </c>
      <c r="B84" t="s">
        <v>323</v>
      </c>
      <c r="E84" t="str">
        <f t="shared" si="11"/>
        <v/>
      </c>
      <c r="F84" t="e">
        <f t="shared" si="12"/>
        <v>#N/A</v>
      </c>
    </row>
    <row r="85" spans="1:11" hidden="1" x14ac:dyDescent="0.3">
      <c r="A85" t="s">
        <v>180</v>
      </c>
      <c r="B85" t="s">
        <v>324</v>
      </c>
      <c r="E85" t="str">
        <f t="shared" si="11"/>
        <v/>
      </c>
      <c r="F85" t="e">
        <f t="shared" si="12"/>
        <v>#N/A</v>
      </c>
    </row>
    <row r="86" spans="1:11" hidden="1" x14ac:dyDescent="0.3">
      <c r="A86" t="s">
        <v>190</v>
      </c>
      <c r="B86" t="s">
        <v>318</v>
      </c>
      <c r="E86" t="str">
        <f t="shared" si="11"/>
        <v/>
      </c>
      <c r="F86" t="e">
        <f t="shared" si="12"/>
        <v>#N/A</v>
      </c>
    </row>
    <row r="87" spans="1:11" hidden="1" x14ac:dyDescent="0.3">
      <c r="A87" t="s">
        <v>192</v>
      </c>
      <c r="B87" t="s">
        <v>353</v>
      </c>
      <c r="E87" t="str">
        <f t="shared" si="11"/>
        <v/>
      </c>
      <c r="F87" t="e">
        <f t="shared" si="12"/>
        <v>#N/A</v>
      </c>
    </row>
    <row r="88" spans="1:11" hidden="1" x14ac:dyDescent="0.3">
      <c r="A88" t="s">
        <v>188</v>
      </c>
      <c r="B88" t="s">
        <v>320</v>
      </c>
      <c r="E88" t="str">
        <f t="shared" si="11"/>
        <v/>
      </c>
      <c r="F88" t="e">
        <f t="shared" si="12"/>
        <v>#N/A</v>
      </c>
    </row>
    <row r="89" spans="1:11" hidden="1" x14ac:dyDescent="0.3">
      <c r="A89" t="s">
        <v>356</v>
      </c>
      <c r="B89" t="s">
        <v>357</v>
      </c>
      <c r="E89" t="str">
        <f t="shared" si="11"/>
        <v/>
      </c>
      <c r="F89" t="e">
        <f t="shared" si="12"/>
        <v>#N/A</v>
      </c>
    </row>
    <row r="90" spans="1:11" hidden="1" x14ac:dyDescent="0.3">
      <c r="A90" t="s">
        <v>186</v>
      </c>
      <c r="B90" t="s">
        <v>355</v>
      </c>
      <c r="E90" t="str">
        <f t="shared" si="11"/>
        <v/>
      </c>
      <c r="F90" t="e">
        <f t="shared" si="12"/>
        <v>#N/A</v>
      </c>
    </row>
    <row r="91" spans="1:11" hidden="1" x14ac:dyDescent="0.3">
      <c r="A91" t="s">
        <v>194</v>
      </c>
      <c r="B91" t="s">
        <v>389</v>
      </c>
      <c r="E91" t="str">
        <f t="shared" si="11"/>
        <v/>
      </c>
      <c r="F91" t="e">
        <f t="shared" si="12"/>
        <v>#N/A</v>
      </c>
    </row>
    <row r="92" spans="1:11" hidden="1" x14ac:dyDescent="0.3">
      <c r="A92" t="s">
        <v>196</v>
      </c>
      <c r="B92" t="s">
        <v>326</v>
      </c>
      <c r="E92" t="str">
        <f t="shared" si="11"/>
        <v/>
      </c>
      <c r="F92" t="e">
        <f t="shared" si="12"/>
        <v>#N/A</v>
      </c>
    </row>
    <row r="93" spans="1:11" hidden="1" x14ac:dyDescent="0.3">
      <c r="A93" t="s">
        <v>208</v>
      </c>
      <c r="B93" t="s">
        <v>342</v>
      </c>
      <c r="E93" t="str">
        <f t="shared" si="11"/>
        <v/>
      </c>
      <c r="F93" t="e">
        <f t="shared" si="12"/>
        <v>#N/A</v>
      </c>
    </row>
    <row r="94" spans="1:11" hidden="1" x14ac:dyDescent="0.3">
      <c r="A94" t="s">
        <v>210</v>
      </c>
      <c r="B94" t="s">
        <v>343</v>
      </c>
      <c r="E94" t="str">
        <f t="shared" si="11"/>
        <v/>
      </c>
      <c r="F94" t="e">
        <f t="shared" si="12"/>
        <v>#N/A</v>
      </c>
    </row>
    <row r="95" spans="1:11" hidden="1" x14ac:dyDescent="0.3">
      <c r="A95" t="s">
        <v>210</v>
      </c>
      <c r="B95" t="s">
        <v>343</v>
      </c>
      <c r="E95" t="str">
        <f t="shared" si="11"/>
        <v/>
      </c>
      <c r="F95" t="e">
        <f t="shared" si="12"/>
        <v>#N/A</v>
      </c>
    </row>
    <row r="96" spans="1:11" hidden="1" x14ac:dyDescent="0.3">
      <c r="A96" t="s">
        <v>202</v>
      </c>
      <c r="B96" t="s">
        <v>291</v>
      </c>
      <c r="E96" t="str">
        <f t="shared" si="11"/>
        <v/>
      </c>
      <c r="F96" t="e">
        <f t="shared" si="12"/>
        <v>#N/A</v>
      </c>
    </row>
    <row r="97" spans="1:6" hidden="1" x14ac:dyDescent="0.3">
      <c r="A97" t="s">
        <v>198</v>
      </c>
      <c r="B97" t="s">
        <v>262</v>
      </c>
      <c r="E97" t="str">
        <f t="shared" si="11"/>
        <v/>
      </c>
      <c r="F97" t="e">
        <f t="shared" si="12"/>
        <v>#N/A</v>
      </c>
    </row>
    <row r="98" spans="1:6" hidden="1" x14ac:dyDescent="0.3">
      <c r="A98" t="s">
        <v>204</v>
      </c>
      <c r="B98" t="s">
        <v>301</v>
      </c>
      <c r="E98" t="str">
        <f t="shared" si="11"/>
        <v/>
      </c>
      <c r="F98" t="e">
        <f t="shared" si="12"/>
        <v>#N/A</v>
      </c>
    </row>
    <row r="99" spans="1:6" hidden="1" x14ac:dyDescent="0.3">
      <c r="A99" t="s">
        <v>382</v>
      </c>
      <c r="B99" t="s">
        <v>383</v>
      </c>
      <c r="E99" t="str">
        <f t="shared" si="11"/>
        <v/>
      </c>
      <c r="F99" t="e">
        <f t="shared" si="12"/>
        <v>#N/A</v>
      </c>
    </row>
    <row r="100" spans="1:6" hidden="1" x14ac:dyDescent="0.3">
      <c r="A100" t="s">
        <v>385</v>
      </c>
      <c r="B100" t="s">
        <v>386</v>
      </c>
      <c r="E100" t="str">
        <f t="shared" si="11"/>
        <v/>
      </c>
      <c r="F100" t="e">
        <f t="shared" si="12"/>
        <v>#N/A</v>
      </c>
    </row>
    <row r="101" spans="1:6" hidden="1" x14ac:dyDescent="0.3">
      <c r="A101" t="s">
        <v>385</v>
      </c>
      <c r="B101" t="s">
        <v>386</v>
      </c>
      <c r="E101" t="str">
        <f t="shared" si="11"/>
        <v/>
      </c>
      <c r="F101" t="e">
        <f t="shared" si="12"/>
        <v>#N/A</v>
      </c>
    </row>
    <row r="102" spans="1:6" hidden="1" x14ac:dyDescent="0.3">
      <c r="A102" t="s">
        <v>200</v>
      </c>
      <c r="B102" t="s">
        <v>344</v>
      </c>
      <c r="E102" t="str">
        <f t="shared" si="11"/>
        <v/>
      </c>
      <c r="F102" t="e">
        <f t="shared" si="12"/>
        <v>#N/A</v>
      </c>
    </row>
    <row r="103" spans="1:6" hidden="1" x14ac:dyDescent="0.3">
      <c r="A103" t="s">
        <v>206</v>
      </c>
      <c r="B103" t="s">
        <v>346</v>
      </c>
      <c r="E103" t="str">
        <f t="shared" si="11"/>
        <v/>
      </c>
      <c r="F103" t="e">
        <f t="shared" si="12"/>
        <v>#N/A</v>
      </c>
    </row>
    <row r="104" spans="1:6" hidden="1" x14ac:dyDescent="0.3">
      <c r="A104" t="s">
        <v>392</v>
      </c>
      <c r="B104" t="s">
        <v>393</v>
      </c>
      <c r="E104" t="str">
        <f t="shared" si="11"/>
        <v/>
      </c>
      <c r="F104" t="e">
        <f t="shared" si="12"/>
        <v>#N/A</v>
      </c>
    </row>
    <row r="105" spans="1:6" hidden="1" x14ac:dyDescent="0.3">
      <c r="A105" t="s">
        <v>392</v>
      </c>
      <c r="B105" t="s">
        <v>393</v>
      </c>
      <c r="E105" t="str">
        <f t="shared" si="11"/>
        <v/>
      </c>
      <c r="F105" t="e">
        <f t="shared" si="12"/>
        <v>#N/A</v>
      </c>
    </row>
  </sheetData>
  <autoFilter ref="A1:B105" xr:uid="{00000000-0009-0000-0000-000011000000}">
    <filterColumn colId="0">
      <filters>
        <filter val="4315955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5"/>
  <sheetViews>
    <sheetView zoomScale="70" zoomScaleNormal="70" workbookViewId="0">
      <selection activeCell="C69" sqref="C69:C78"/>
    </sheetView>
  </sheetViews>
  <sheetFormatPr baseColWidth="10" defaultColWidth="11.453125" defaultRowHeight="12.5" x14ac:dyDescent="0.25"/>
  <cols>
    <col min="1" max="2" width="11.7265625" style="1" customWidth="1"/>
    <col min="3" max="3" width="14.81640625" style="1" customWidth="1"/>
    <col min="4" max="4" width="100.54296875" style="1" customWidth="1"/>
    <col min="5" max="7" width="15.1796875" style="1" customWidth="1"/>
    <col min="8" max="13" width="11.7265625" style="1" customWidth="1"/>
    <col min="14" max="27" width="11.453125" style="1" customWidth="1"/>
    <col min="28" max="28" width="12.81640625" style="1" customWidth="1"/>
    <col min="29" max="16384" width="11.453125" style="1"/>
  </cols>
  <sheetData>
    <row r="1" spans="1:28" ht="13.15" customHeight="1" x14ac:dyDescent="0.3">
      <c r="H1" s="149" t="s">
        <v>15</v>
      </c>
      <c r="I1" s="149"/>
      <c r="J1" s="150" t="s">
        <v>16</v>
      </c>
      <c r="K1" s="151"/>
      <c r="L1" s="152" t="s">
        <v>17</v>
      </c>
      <c r="M1" s="152"/>
      <c r="N1" s="153" t="s">
        <v>15</v>
      </c>
      <c r="O1" s="153"/>
      <c r="P1" s="153"/>
      <c r="Q1" s="153"/>
      <c r="R1" s="153"/>
      <c r="S1" s="154" t="s">
        <v>16</v>
      </c>
      <c r="T1" s="154"/>
      <c r="U1" s="154"/>
      <c r="V1" s="154"/>
      <c r="W1" s="154"/>
      <c r="X1" s="148" t="s">
        <v>17</v>
      </c>
      <c r="Y1" s="148"/>
      <c r="Z1" s="148"/>
      <c r="AA1" s="148"/>
      <c r="AB1" s="148"/>
    </row>
    <row r="2" spans="1:28" ht="38.25" customHeight="1" x14ac:dyDescent="0.3">
      <c r="A2" s="2" t="s">
        <v>18</v>
      </c>
      <c r="B2" s="2" t="s">
        <v>19</v>
      </c>
      <c r="C2" s="2" t="s">
        <v>20</v>
      </c>
      <c r="D2" s="2" t="s">
        <v>21</v>
      </c>
      <c r="E2" s="155" t="s">
        <v>22</v>
      </c>
      <c r="F2" s="155"/>
      <c r="G2" s="155"/>
      <c r="H2" s="34" t="s">
        <v>23</v>
      </c>
      <c r="I2" s="34" t="s">
        <v>24</v>
      </c>
      <c r="J2" s="30" t="s">
        <v>23</v>
      </c>
      <c r="K2" s="30" t="s">
        <v>24</v>
      </c>
      <c r="L2" s="31" t="s">
        <v>23</v>
      </c>
      <c r="M2" s="31" t="s">
        <v>24</v>
      </c>
      <c r="N2" s="157" t="s">
        <v>25</v>
      </c>
      <c r="O2" s="157"/>
      <c r="P2" s="157"/>
      <c r="Q2" s="157"/>
      <c r="R2" s="158" t="s">
        <v>26</v>
      </c>
      <c r="S2" s="159" t="s">
        <v>25</v>
      </c>
      <c r="T2" s="159"/>
      <c r="U2" s="159"/>
      <c r="V2" s="159"/>
      <c r="W2" s="160" t="s">
        <v>27</v>
      </c>
      <c r="X2" s="161" t="s">
        <v>25</v>
      </c>
      <c r="Y2" s="161"/>
      <c r="Z2" s="161"/>
      <c r="AA2" s="161"/>
      <c r="AB2" s="156" t="s">
        <v>28</v>
      </c>
    </row>
    <row r="3" spans="1:28" ht="52" x14ac:dyDescent="0.3">
      <c r="A3" s="2" t="s">
        <v>29</v>
      </c>
      <c r="B3" s="2"/>
      <c r="C3" s="2"/>
      <c r="D3" s="2"/>
      <c r="E3" s="36" t="s">
        <v>15</v>
      </c>
      <c r="F3" s="36" t="s">
        <v>16</v>
      </c>
      <c r="G3" s="36" t="s">
        <v>30</v>
      </c>
      <c r="H3" s="4">
        <v>0.111725663716814</v>
      </c>
      <c r="I3" s="4">
        <v>0.109513274336283</v>
      </c>
      <c r="J3" s="5">
        <v>0.17486338797814199</v>
      </c>
      <c r="K3" s="5">
        <v>0.16029143897996401</v>
      </c>
      <c r="L3" s="32">
        <v>0.15248921991375899</v>
      </c>
      <c r="M3" s="32">
        <v>0.142297138377107</v>
      </c>
      <c r="N3" s="109" t="s">
        <v>31</v>
      </c>
      <c r="O3" s="110" t="s">
        <v>32</v>
      </c>
      <c r="P3" s="110" t="s">
        <v>33</v>
      </c>
      <c r="Q3" s="111" t="s">
        <v>34</v>
      </c>
      <c r="R3" s="158"/>
      <c r="S3" s="113" t="s">
        <v>31</v>
      </c>
      <c r="T3" s="114" t="s">
        <v>32</v>
      </c>
      <c r="U3" s="114" t="s">
        <v>33</v>
      </c>
      <c r="V3" s="115" t="s">
        <v>34</v>
      </c>
      <c r="W3" s="160"/>
      <c r="X3" s="118" t="s">
        <v>31</v>
      </c>
      <c r="Y3" s="119" t="s">
        <v>32</v>
      </c>
      <c r="Z3" s="119" t="s">
        <v>33</v>
      </c>
      <c r="AA3" s="120" t="s">
        <v>34</v>
      </c>
      <c r="AB3" s="156"/>
    </row>
    <row r="4" spans="1:28" x14ac:dyDescent="0.25">
      <c r="A4" s="41" t="s">
        <v>35</v>
      </c>
      <c r="B4" s="41" t="s">
        <v>36</v>
      </c>
      <c r="C4" s="41" t="s">
        <v>37</v>
      </c>
      <c r="D4" s="41" t="s">
        <v>38</v>
      </c>
      <c r="E4" s="41">
        <v>4</v>
      </c>
      <c r="F4" s="41">
        <v>12</v>
      </c>
      <c r="G4" s="41">
        <v>16</v>
      </c>
      <c r="H4" s="38">
        <v>0</v>
      </c>
      <c r="I4" s="38">
        <v>0</v>
      </c>
      <c r="J4" s="39">
        <v>8.3333333333333301E-2</v>
      </c>
      <c r="K4" s="39">
        <v>8.3333333333333301E-2</v>
      </c>
      <c r="L4" s="40">
        <v>6.25E-2</v>
      </c>
      <c r="M4" s="40">
        <v>6.25E-2</v>
      </c>
      <c r="N4" s="112">
        <v>4</v>
      </c>
      <c r="O4" s="112">
        <v>0</v>
      </c>
      <c r="P4" s="112">
        <v>0</v>
      </c>
      <c r="Q4" s="112">
        <v>0</v>
      </c>
      <c r="R4" s="42">
        <v>1</v>
      </c>
      <c r="S4" s="116">
        <v>8</v>
      </c>
      <c r="T4" s="116">
        <v>1</v>
      </c>
      <c r="U4" s="116">
        <v>3</v>
      </c>
      <c r="V4" s="116">
        <v>0</v>
      </c>
      <c r="W4" s="43">
        <v>0.66666666666666663</v>
      </c>
      <c r="X4" s="121">
        <v>12</v>
      </c>
      <c r="Y4" s="121">
        <v>1</v>
      </c>
      <c r="Z4" s="121">
        <v>3</v>
      </c>
      <c r="AA4" s="121">
        <v>0</v>
      </c>
      <c r="AB4" s="44">
        <v>0.75</v>
      </c>
    </row>
    <row r="5" spans="1:28" x14ac:dyDescent="0.25">
      <c r="A5" s="41" t="s">
        <v>35</v>
      </c>
      <c r="B5" s="41" t="s">
        <v>36</v>
      </c>
      <c r="C5" s="41" t="s">
        <v>39</v>
      </c>
      <c r="D5" s="41" t="s">
        <v>40</v>
      </c>
      <c r="E5" s="41">
        <v>6</v>
      </c>
      <c r="F5" s="41">
        <v>1</v>
      </c>
      <c r="G5" s="41">
        <v>7</v>
      </c>
      <c r="H5" s="38">
        <v>0</v>
      </c>
      <c r="I5" s="38">
        <v>0</v>
      </c>
      <c r="J5" s="39">
        <v>0</v>
      </c>
      <c r="K5" s="39">
        <v>0</v>
      </c>
      <c r="L5" s="40">
        <v>0</v>
      </c>
      <c r="M5" s="40">
        <v>0</v>
      </c>
      <c r="N5" s="112">
        <v>5</v>
      </c>
      <c r="O5" s="112">
        <v>0</v>
      </c>
      <c r="P5" s="112">
        <v>1</v>
      </c>
      <c r="Q5" s="112">
        <v>0</v>
      </c>
      <c r="R5" s="42">
        <v>0.83333333333333337</v>
      </c>
      <c r="S5" s="116">
        <v>1</v>
      </c>
      <c r="T5" s="116">
        <v>0</v>
      </c>
      <c r="U5" s="116">
        <v>0</v>
      </c>
      <c r="V5" s="116">
        <v>0</v>
      </c>
      <c r="W5" s="43">
        <v>1</v>
      </c>
      <c r="X5" s="121">
        <v>6</v>
      </c>
      <c r="Y5" s="121">
        <v>0</v>
      </c>
      <c r="Z5" s="121">
        <v>1</v>
      </c>
      <c r="AA5" s="121">
        <v>0</v>
      </c>
      <c r="AB5" s="44">
        <v>0.8571428571428571</v>
      </c>
    </row>
    <row r="6" spans="1:28" x14ac:dyDescent="0.25">
      <c r="A6" s="41" t="s">
        <v>35</v>
      </c>
      <c r="B6" s="41" t="s">
        <v>36</v>
      </c>
      <c r="C6" s="41" t="s">
        <v>41</v>
      </c>
      <c r="D6" s="41" t="s">
        <v>42</v>
      </c>
      <c r="E6" s="41">
        <v>7</v>
      </c>
      <c r="F6" s="41">
        <v>13</v>
      </c>
      <c r="G6" s="41">
        <v>20</v>
      </c>
      <c r="H6" s="38">
        <v>0</v>
      </c>
      <c r="I6" s="38">
        <v>0.28571428571428598</v>
      </c>
      <c r="J6" s="39">
        <v>0.230769230769231</v>
      </c>
      <c r="K6" s="39">
        <v>0.15384615384615399</v>
      </c>
      <c r="L6" s="40">
        <v>0.15</v>
      </c>
      <c r="M6" s="40">
        <v>0.2</v>
      </c>
      <c r="N6" s="112">
        <v>4</v>
      </c>
      <c r="O6" s="112">
        <v>2</v>
      </c>
      <c r="P6" s="112">
        <v>1</v>
      </c>
      <c r="Q6" s="112">
        <v>0</v>
      </c>
      <c r="R6" s="42">
        <v>0.5714285714285714</v>
      </c>
      <c r="S6" s="116">
        <v>7</v>
      </c>
      <c r="T6" s="116">
        <v>3</v>
      </c>
      <c r="U6" s="116">
        <v>2</v>
      </c>
      <c r="V6" s="116">
        <v>1</v>
      </c>
      <c r="W6" s="43">
        <v>0.58333333333333337</v>
      </c>
      <c r="X6" s="121">
        <v>11</v>
      </c>
      <c r="Y6" s="121">
        <v>5</v>
      </c>
      <c r="Z6" s="121">
        <v>3</v>
      </c>
      <c r="AA6" s="121">
        <v>1</v>
      </c>
      <c r="AB6" s="44">
        <v>0.57894736842105265</v>
      </c>
    </row>
    <row r="7" spans="1:28" x14ac:dyDescent="0.25">
      <c r="A7" s="41" t="s">
        <v>35</v>
      </c>
      <c r="B7" s="41" t="s">
        <v>43</v>
      </c>
      <c r="C7" s="41" t="s">
        <v>44</v>
      </c>
      <c r="D7" s="41" t="s">
        <v>45</v>
      </c>
      <c r="E7" s="41">
        <v>36</v>
      </c>
      <c r="F7" s="41">
        <v>96</v>
      </c>
      <c r="G7" s="41">
        <v>132</v>
      </c>
      <c r="H7" s="38">
        <v>2.7777777777777801E-2</v>
      </c>
      <c r="I7" s="38">
        <v>2.7777777777777801E-2</v>
      </c>
      <c r="J7" s="39">
        <v>2.0833333333333301E-2</v>
      </c>
      <c r="K7" s="39">
        <v>1.0416666666666701E-2</v>
      </c>
      <c r="L7" s="40">
        <v>2.27272727272727E-2</v>
      </c>
      <c r="M7" s="40">
        <v>1.5151515151515201E-2</v>
      </c>
      <c r="N7" s="112">
        <v>29</v>
      </c>
      <c r="O7" s="112">
        <v>1</v>
      </c>
      <c r="P7" s="112">
        <v>6</v>
      </c>
      <c r="Q7" s="112">
        <v>0</v>
      </c>
      <c r="R7" s="42">
        <v>0.80555555555555558</v>
      </c>
      <c r="S7" s="116">
        <v>88</v>
      </c>
      <c r="T7" s="116">
        <v>1</v>
      </c>
      <c r="U7" s="116">
        <v>7</v>
      </c>
      <c r="V7" s="116">
        <v>0</v>
      </c>
      <c r="W7" s="43">
        <v>0.91666666666666663</v>
      </c>
      <c r="X7" s="121">
        <v>117</v>
      </c>
      <c r="Y7" s="121">
        <v>2</v>
      </c>
      <c r="Z7" s="121">
        <v>13</v>
      </c>
      <c r="AA7" s="121">
        <v>0</v>
      </c>
      <c r="AB7" s="44">
        <v>0.88636363636363635</v>
      </c>
    </row>
    <row r="8" spans="1:28" x14ac:dyDescent="0.25">
      <c r="A8" s="41" t="s">
        <v>35</v>
      </c>
      <c r="B8" s="41" t="s">
        <v>46</v>
      </c>
      <c r="C8" s="41" t="s">
        <v>47</v>
      </c>
      <c r="D8" s="41" t="s">
        <v>48</v>
      </c>
      <c r="E8" s="41">
        <v>17</v>
      </c>
      <c r="F8" s="41">
        <v>39</v>
      </c>
      <c r="G8" s="41">
        <v>56</v>
      </c>
      <c r="H8" s="38">
        <v>0.11764705882352899</v>
      </c>
      <c r="I8" s="38">
        <v>0.11764705882352899</v>
      </c>
      <c r="J8" s="39">
        <v>0.15384615384615399</v>
      </c>
      <c r="K8" s="39">
        <v>0.102564102564103</v>
      </c>
      <c r="L8" s="40">
        <v>0.14285714285714299</v>
      </c>
      <c r="M8" s="40">
        <v>0.107142857142857</v>
      </c>
      <c r="N8" s="112">
        <v>12</v>
      </c>
      <c r="O8" s="112">
        <v>2</v>
      </c>
      <c r="P8" s="112">
        <v>2</v>
      </c>
      <c r="Q8" s="112">
        <v>1</v>
      </c>
      <c r="R8" s="42">
        <v>0.75</v>
      </c>
      <c r="S8" s="116">
        <v>32</v>
      </c>
      <c r="T8" s="116">
        <v>6</v>
      </c>
      <c r="U8" s="116">
        <v>1</v>
      </c>
      <c r="V8" s="116">
        <v>0</v>
      </c>
      <c r="W8" s="43">
        <v>0.82051282051282048</v>
      </c>
      <c r="X8" s="121">
        <v>44</v>
      </c>
      <c r="Y8" s="121">
        <v>8</v>
      </c>
      <c r="Z8" s="121">
        <v>3</v>
      </c>
      <c r="AA8" s="121">
        <v>1</v>
      </c>
      <c r="AB8" s="44">
        <v>0.8</v>
      </c>
    </row>
    <row r="9" spans="1:28" x14ac:dyDescent="0.25">
      <c r="A9" s="41" t="s">
        <v>35</v>
      </c>
      <c r="B9" s="41" t="s">
        <v>49</v>
      </c>
      <c r="C9" s="41" t="s">
        <v>50</v>
      </c>
      <c r="D9" s="41" t="s">
        <v>51</v>
      </c>
      <c r="E9" s="41">
        <v>13</v>
      </c>
      <c r="F9" s="41">
        <v>122</v>
      </c>
      <c r="G9" s="41">
        <v>135</v>
      </c>
      <c r="H9" s="38">
        <v>0.38461538461538503</v>
      </c>
      <c r="I9" s="38">
        <v>0.30769230769230799</v>
      </c>
      <c r="J9" s="39">
        <v>0.32786885245901598</v>
      </c>
      <c r="K9" s="39">
        <v>0.22131147540983601</v>
      </c>
      <c r="L9" s="40">
        <v>0.33333333333333298</v>
      </c>
      <c r="M9" s="40">
        <v>0.22962962962962999</v>
      </c>
      <c r="N9" s="112">
        <v>8</v>
      </c>
      <c r="O9" s="112">
        <v>4</v>
      </c>
      <c r="P9" s="112">
        <v>1</v>
      </c>
      <c r="Q9" s="112">
        <v>0</v>
      </c>
      <c r="R9" s="42">
        <v>0.61538461538461542</v>
      </c>
      <c r="S9" s="116">
        <v>73</v>
      </c>
      <c r="T9" s="116">
        <v>36</v>
      </c>
      <c r="U9" s="116">
        <v>11</v>
      </c>
      <c r="V9" s="116">
        <v>2</v>
      </c>
      <c r="W9" s="43">
        <v>0.60833333333333328</v>
      </c>
      <c r="X9" s="121">
        <v>81</v>
      </c>
      <c r="Y9" s="121">
        <v>40</v>
      </c>
      <c r="Z9" s="121">
        <v>12</v>
      </c>
      <c r="AA9" s="121">
        <v>2</v>
      </c>
      <c r="AB9" s="44">
        <v>0.60902255639097747</v>
      </c>
    </row>
    <row r="10" spans="1:28" x14ac:dyDescent="0.25">
      <c r="A10" s="41" t="s">
        <v>35</v>
      </c>
      <c r="B10" s="41" t="s">
        <v>52</v>
      </c>
      <c r="C10" s="41" t="s">
        <v>53</v>
      </c>
      <c r="D10" s="41" t="s">
        <v>54</v>
      </c>
      <c r="E10" s="41">
        <v>23</v>
      </c>
      <c r="F10" s="41">
        <v>46</v>
      </c>
      <c r="G10" s="41">
        <v>69</v>
      </c>
      <c r="H10" s="38">
        <v>0.13043478260869601</v>
      </c>
      <c r="I10" s="38">
        <v>0.173913043478261</v>
      </c>
      <c r="J10" s="39">
        <v>0.15217391304347799</v>
      </c>
      <c r="K10" s="39">
        <v>0.13043478260869601</v>
      </c>
      <c r="L10" s="40">
        <v>0.14492753623188401</v>
      </c>
      <c r="M10" s="40">
        <v>0.14492753623188401</v>
      </c>
      <c r="N10" s="112">
        <v>7</v>
      </c>
      <c r="O10" s="112">
        <v>4</v>
      </c>
      <c r="P10" s="112">
        <v>10</v>
      </c>
      <c r="Q10" s="112">
        <v>2</v>
      </c>
      <c r="R10" s="42">
        <v>0.33333333333333331</v>
      </c>
      <c r="S10" s="116">
        <v>23</v>
      </c>
      <c r="T10" s="116">
        <v>9</v>
      </c>
      <c r="U10" s="116">
        <v>12</v>
      </c>
      <c r="V10" s="116">
        <v>2</v>
      </c>
      <c r="W10" s="43">
        <v>0.52272727272727271</v>
      </c>
      <c r="X10" s="121">
        <v>30</v>
      </c>
      <c r="Y10" s="121">
        <v>13</v>
      </c>
      <c r="Z10" s="121">
        <v>22</v>
      </c>
      <c r="AA10" s="121">
        <v>4</v>
      </c>
      <c r="AB10" s="44">
        <v>0.46153846153846156</v>
      </c>
    </row>
    <row r="11" spans="1:28" x14ac:dyDescent="0.25">
      <c r="A11" s="41" t="s">
        <v>35</v>
      </c>
      <c r="B11" s="41" t="s">
        <v>55</v>
      </c>
      <c r="C11" s="41" t="s">
        <v>56</v>
      </c>
      <c r="D11" s="41" t="s">
        <v>57</v>
      </c>
      <c r="E11" s="41">
        <v>9</v>
      </c>
      <c r="F11" s="41">
        <v>14</v>
      </c>
      <c r="G11" s="41">
        <v>23</v>
      </c>
      <c r="H11" s="38">
        <v>0.11111111111111099</v>
      </c>
      <c r="I11" s="38">
        <v>0.11111111111111099</v>
      </c>
      <c r="J11" s="39">
        <v>0.14285714285714299</v>
      </c>
      <c r="K11" s="39">
        <v>0.14285714285714299</v>
      </c>
      <c r="L11" s="40">
        <v>0.13043478260869601</v>
      </c>
      <c r="M11" s="40">
        <v>0.13043478260869601</v>
      </c>
      <c r="N11" s="112">
        <v>6</v>
      </c>
      <c r="O11" s="112">
        <v>1</v>
      </c>
      <c r="P11" s="112">
        <v>2</v>
      </c>
      <c r="Q11" s="112">
        <v>0</v>
      </c>
      <c r="R11" s="42">
        <v>0.66666666666666663</v>
      </c>
      <c r="S11" s="116">
        <v>8</v>
      </c>
      <c r="T11" s="116">
        <v>2</v>
      </c>
      <c r="U11" s="116">
        <v>3</v>
      </c>
      <c r="V11" s="116">
        <v>1</v>
      </c>
      <c r="W11" s="43">
        <v>0.61538461538461542</v>
      </c>
      <c r="X11" s="121">
        <v>14</v>
      </c>
      <c r="Y11" s="121">
        <v>3</v>
      </c>
      <c r="Z11" s="121">
        <v>5</v>
      </c>
      <c r="AA11" s="121">
        <v>1</v>
      </c>
      <c r="AB11" s="44">
        <v>0.63636363636363635</v>
      </c>
    </row>
    <row r="12" spans="1:28" x14ac:dyDescent="0.25">
      <c r="A12" s="41" t="s">
        <v>35</v>
      </c>
      <c r="B12" s="41" t="s">
        <v>55</v>
      </c>
      <c r="C12" s="41" t="s">
        <v>58</v>
      </c>
      <c r="D12" s="41" t="s">
        <v>59</v>
      </c>
      <c r="E12" s="41">
        <v>8</v>
      </c>
      <c r="F12" s="41">
        <v>24</v>
      </c>
      <c r="G12" s="41">
        <v>32</v>
      </c>
      <c r="H12" s="38">
        <v>0.125</v>
      </c>
      <c r="I12" s="38">
        <v>0</v>
      </c>
      <c r="J12" s="39">
        <v>0.20833333333333301</v>
      </c>
      <c r="K12" s="39">
        <v>0.125</v>
      </c>
      <c r="L12" s="40">
        <v>0.1875</v>
      </c>
      <c r="M12" s="40">
        <v>9.375E-2</v>
      </c>
      <c r="N12" s="112">
        <v>3</v>
      </c>
      <c r="O12" s="112">
        <v>1</v>
      </c>
      <c r="P12" s="112">
        <v>2</v>
      </c>
      <c r="Q12" s="112">
        <v>2</v>
      </c>
      <c r="R12" s="42">
        <v>0.5</v>
      </c>
      <c r="S12" s="116">
        <v>9</v>
      </c>
      <c r="T12" s="116">
        <v>8</v>
      </c>
      <c r="U12" s="116">
        <v>6</v>
      </c>
      <c r="V12" s="116">
        <v>1</v>
      </c>
      <c r="W12" s="43">
        <v>0.39130434782608697</v>
      </c>
      <c r="X12" s="121">
        <v>12</v>
      </c>
      <c r="Y12" s="121">
        <v>9</v>
      </c>
      <c r="Z12" s="121">
        <v>8</v>
      </c>
      <c r="AA12" s="121">
        <v>3</v>
      </c>
      <c r="AB12" s="44">
        <v>0.41379310344827586</v>
      </c>
    </row>
    <row r="13" spans="1:28" x14ac:dyDescent="0.25">
      <c r="A13" s="41" t="s">
        <v>35</v>
      </c>
      <c r="B13" s="41" t="s">
        <v>55</v>
      </c>
      <c r="C13" s="41" t="s">
        <v>60</v>
      </c>
      <c r="D13" s="41" t="s">
        <v>61</v>
      </c>
      <c r="E13" s="41">
        <v>10</v>
      </c>
      <c r="F13" s="41">
        <v>9</v>
      </c>
      <c r="G13" s="41">
        <v>19</v>
      </c>
      <c r="H13" s="38">
        <v>0.1</v>
      </c>
      <c r="I13" s="38">
        <v>0.1</v>
      </c>
      <c r="J13" s="39">
        <v>0.44444444444444398</v>
      </c>
      <c r="K13" s="39">
        <v>0.33333333333333298</v>
      </c>
      <c r="L13" s="40">
        <v>0.26315789473684198</v>
      </c>
      <c r="M13" s="40">
        <v>0.21052631578947401</v>
      </c>
      <c r="N13" s="112">
        <v>4</v>
      </c>
      <c r="O13" s="112">
        <v>1</v>
      </c>
      <c r="P13" s="112">
        <v>5</v>
      </c>
      <c r="Q13" s="112">
        <v>0</v>
      </c>
      <c r="R13" s="42">
        <v>0.4</v>
      </c>
      <c r="S13" s="116">
        <v>2</v>
      </c>
      <c r="T13" s="116">
        <v>4</v>
      </c>
      <c r="U13" s="116">
        <v>2</v>
      </c>
      <c r="V13" s="116">
        <v>1</v>
      </c>
      <c r="W13" s="43">
        <v>0.25</v>
      </c>
      <c r="X13" s="121">
        <v>6</v>
      </c>
      <c r="Y13" s="121">
        <v>5</v>
      </c>
      <c r="Z13" s="121">
        <v>7</v>
      </c>
      <c r="AA13" s="121">
        <v>1</v>
      </c>
      <c r="AB13" s="44">
        <v>0.33333333333333331</v>
      </c>
    </row>
    <row r="14" spans="1:28" x14ac:dyDescent="0.25">
      <c r="A14" s="41" t="s">
        <v>35</v>
      </c>
      <c r="B14" s="41" t="s">
        <v>62</v>
      </c>
      <c r="C14" s="41" t="s">
        <v>63</v>
      </c>
      <c r="D14" s="41" t="s">
        <v>64</v>
      </c>
      <c r="E14" s="41">
        <v>32</v>
      </c>
      <c r="F14" s="41">
        <v>96</v>
      </c>
      <c r="G14" s="41">
        <v>128</v>
      </c>
      <c r="H14" s="38">
        <v>0.15625</v>
      </c>
      <c r="I14" s="38">
        <v>0.15625</v>
      </c>
      <c r="J14" s="39">
        <v>0.22916666666666699</v>
      </c>
      <c r="K14" s="39">
        <v>0.13541666666666699</v>
      </c>
      <c r="L14" s="40">
        <v>0.2109375</v>
      </c>
      <c r="M14" s="40">
        <v>0.140625</v>
      </c>
      <c r="N14" s="112">
        <v>16</v>
      </c>
      <c r="O14" s="112">
        <v>8</v>
      </c>
      <c r="P14" s="112">
        <v>7</v>
      </c>
      <c r="Q14" s="112">
        <v>1</v>
      </c>
      <c r="R14" s="42">
        <v>0.5161290322580645</v>
      </c>
      <c r="S14" s="116">
        <v>50</v>
      </c>
      <c r="T14" s="116">
        <v>22</v>
      </c>
      <c r="U14" s="116">
        <v>21</v>
      </c>
      <c r="V14" s="116">
        <v>3</v>
      </c>
      <c r="W14" s="43">
        <v>0.5376344086021505</v>
      </c>
      <c r="X14" s="121">
        <v>66</v>
      </c>
      <c r="Y14" s="121">
        <v>30</v>
      </c>
      <c r="Z14" s="121">
        <v>28</v>
      </c>
      <c r="AA14" s="121">
        <v>4</v>
      </c>
      <c r="AB14" s="44">
        <v>0.532258064516129</v>
      </c>
    </row>
    <row r="15" spans="1:28" x14ac:dyDescent="0.25">
      <c r="A15" s="41" t="s">
        <v>35</v>
      </c>
      <c r="B15" s="41" t="s">
        <v>65</v>
      </c>
      <c r="C15" s="41" t="s">
        <v>66</v>
      </c>
      <c r="D15" s="41" t="s">
        <v>67</v>
      </c>
      <c r="E15" s="41">
        <v>30</v>
      </c>
      <c r="F15" s="41">
        <v>33</v>
      </c>
      <c r="G15" s="41">
        <v>63</v>
      </c>
      <c r="H15" s="38">
        <v>6.6666666666666693E-2</v>
      </c>
      <c r="I15" s="38">
        <v>3.3333333333333298E-2</v>
      </c>
      <c r="J15" s="39">
        <v>6.0606060606060601E-2</v>
      </c>
      <c r="K15" s="39">
        <v>9.0909090909090898E-2</v>
      </c>
      <c r="L15" s="40">
        <v>6.3492063492063502E-2</v>
      </c>
      <c r="M15" s="40">
        <v>6.3492063492063502E-2</v>
      </c>
      <c r="N15" s="112">
        <v>24</v>
      </c>
      <c r="O15" s="112">
        <v>1</v>
      </c>
      <c r="P15" s="112">
        <v>5</v>
      </c>
      <c r="Q15" s="112">
        <v>0</v>
      </c>
      <c r="R15" s="42">
        <v>0.8</v>
      </c>
      <c r="S15" s="116">
        <v>24</v>
      </c>
      <c r="T15" s="116">
        <v>4</v>
      </c>
      <c r="U15" s="116">
        <v>4</v>
      </c>
      <c r="V15" s="116">
        <v>1</v>
      </c>
      <c r="W15" s="43">
        <v>0.75</v>
      </c>
      <c r="X15" s="121">
        <v>48</v>
      </c>
      <c r="Y15" s="121">
        <v>5</v>
      </c>
      <c r="Z15" s="121">
        <v>9</v>
      </c>
      <c r="AA15" s="121">
        <v>1</v>
      </c>
      <c r="AB15" s="44">
        <v>0.77419354838709675</v>
      </c>
    </row>
    <row r="16" spans="1:28" x14ac:dyDescent="0.25">
      <c r="A16" s="41" t="s">
        <v>35</v>
      </c>
      <c r="B16" s="41" t="s">
        <v>62</v>
      </c>
      <c r="C16" s="41" t="s">
        <v>68</v>
      </c>
      <c r="D16" s="41" t="s">
        <v>69</v>
      </c>
      <c r="E16" s="41">
        <v>16</v>
      </c>
      <c r="F16" s="41">
        <v>91</v>
      </c>
      <c r="G16" s="41">
        <v>107</v>
      </c>
      <c r="H16" s="38">
        <v>0.1875</v>
      </c>
      <c r="I16" s="38">
        <v>0.125</v>
      </c>
      <c r="J16" s="39">
        <v>0.21978021978022</v>
      </c>
      <c r="K16" s="39">
        <v>0.14285714285714299</v>
      </c>
      <c r="L16" s="40">
        <v>0.21495327102803699</v>
      </c>
      <c r="M16" s="40">
        <v>0.14018691588785001</v>
      </c>
      <c r="N16" s="112">
        <v>13</v>
      </c>
      <c r="O16" s="112">
        <v>2</v>
      </c>
      <c r="P16" s="112">
        <v>1</v>
      </c>
      <c r="Q16" s="112">
        <v>0</v>
      </c>
      <c r="R16" s="42">
        <v>0.8125</v>
      </c>
      <c r="S16" s="116">
        <v>62</v>
      </c>
      <c r="T16" s="116">
        <v>16</v>
      </c>
      <c r="U16" s="116">
        <v>12</v>
      </c>
      <c r="V16" s="116">
        <v>1</v>
      </c>
      <c r="W16" s="43">
        <v>0.68888888888888888</v>
      </c>
      <c r="X16" s="121">
        <v>75</v>
      </c>
      <c r="Y16" s="121">
        <v>18</v>
      </c>
      <c r="Z16" s="121">
        <v>13</v>
      </c>
      <c r="AA16" s="121">
        <v>1</v>
      </c>
      <c r="AB16" s="44">
        <v>0.70754716981132071</v>
      </c>
    </row>
    <row r="17" spans="1:28" x14ac:dyDescent="0.25">
      <c r="A17" s="41" t="s">
        <v>35</v>
      </c>
      <c r="B17" s="41" t="s">
        <v>65</v>
      </c>
      <c r="C17" s="41" t="s">
        <v>70</v>
      </c>
      <c r="D17" s="41" t="s">
        <v>71</v>
      </c>
      <c r="E17" s="41">
        <v>3</v>
      </c>
      <c r="F17" s="41">
        <v>10</v>
      </c>
      <c r="G17" s="41">
        <v>13</v>
      </c>
      <c r="H17" s="38">
        <v>0.33333333333333298</v>
      </c>
      <c r="I17" s="38">
        <v>0.66666666666666696</v>
      </c>
      <c r="J17" s="39">
        <v>0.1</v>
      </c>
      <c r="K17" s="39">
        <v>0.1</v>
      </c>
      <c r="L17" s="40">
        <v>0.15384615384615399</v>
      </c>
      <c r="M17" s="40">
        <v>0.230769230769231</v>
      </c>
      <c r="N17" s="112">
        <v>1</v>
      </c>
      <c r="O17" s="112">
        <v>2</v>
      </c>
      <c r="P17" s="112">
        <v>0</v>
      </c>
      <c r="Q17" s="112">
        <v>0</v>
      </c>
      <c r="R17" s="42">
        <v>0.33333333333333331</v>
      </c>
      <c r="S17" s="116">
        <v>9</v>
      </c>
      <c r="T17" s="116">
        <v>1</v>
      </c>
      <c r="U17" s="116">
        <v>0</v>
      </c>
      <c r="V17" s="116">
        <v>0</v>
      </c>
      <c r="W17" s="43">
        <v>0.9</v>
      </c>
      <c r="X17" s="121">
        <v>10</v>
      </c>
      <c r="Y17" s="121">
        <v>3</v>
      </c>
      <c r="Z17" s="121">
        <v>0</v>
      </c>
      <c r="AA17" s="121">
        <v>0</v>
      </c>
      <c r="AB17" s="44">
        <v>0.76923076923076927</v>
      </c>
    </row>
    <row r="18" spans="1:28" x14ac:dyDescent="0.25">
      <c r="A18" s="41" t="s">
        <v>35</v>
      </c>
      <c r="B18" s="41" t="s">
        <v>62</v>
      </c>
      <c r="C18" s="41" t="s">
        <v>72</v>
      </c>
      <c r="D18" s="41" t="s">
        <v>73</v>
      </c>
      <c r="E18" s="41">
        <v>4</v>
      </c>
      <c r="F18" s="41">
        <v>112</v>
      </c>
      <c r="G18" s="41">
        <v>116</v>
      </c>
      <c r="H18" s="38">
        <v>0.25</v>
      </c>
      <c r="I18" s="38">
        <v>0.5</v>
      </c>
      <c r="J18" s="39">
        <v>0.214285714285714</v>
      </c>
      <c r="K18" s="39">
        <v>0.214285714285714</v>
      </c>
      <c r="L18" s="40">
        <v>0.21551724137931</v>
      </c>
      <c r="M18" s="40">
        <v>0.22413793103448301</v>
      </c>
      <c r="N18" s="112">
        <v>2</v>
      </c>
      <c r="O18" s="112">
        <v>2</v>
      </c>
      <c r="P18" s="112">
        <v>0</v>
      </c>
      <c r="Q18" s="112">
        <v>0</v>
      </c>
      <c r="R18" s="42">
        <v>0.5</v>
      </c>
      <c r="S18" s="116">
        <v>69</v>
      </c>
      <c r="T18" s="116">
        <v>29</v>
      </c>
      <c r="U18" s="116">
        <v>13</v>
      </c>
      <c r="V18" s="116">
        <v>1</v>
      </c>
      <c r="W18" s="43">
        <v>0.6216216216216216</v>
      </c>
      <c r="X18" s="121">
        <v>71</v>
      </c>
      <c r="Y18" s="121">
        <v>31</v>
      </c>
      <c r="Z18" s="121">
        <v>13</v>
      </c>
      <c r="AA18" s="121">
        <v>1</v>
      </c>
      <c r="AB18" s="44">
        <v>0.61739130434782608</v>
      </c>
    </row>
    <row r="19" spans="1:28" x14ac:dyDescent="0.25">
      <c r="A19" s="41" t="s">
        <v>35</v>
      </c>
      <c r="B19" s="41" t="s">
        <v>62</v>
      </c>
      <c r="C19" s="41" t="s">
        <v>74</v>
      </c>
      <c r="D19" s="41" t="s">
        <v>75</v>
      </c>
      <c r="E19" s="41">
        <v>88</v>
      </c>
      <c r="F19" s="41">
        <v>171</v>
      </c>
      <c r="G19" s="41">
        <v>259</v>
      </c>
      <c r="H19" s="38">
        <v>0.13636363636363599</v>
      </c>
      <c r="I19" s="38">
        <v>0.15909090909090901</v>
      </c>
      <c r="J19" s="39">
        <v>0.19298245614035101</v>
      </c>
      <c r="K19" s="39">
        <v>0.233918128654971</v>
      </c>
      <c r="L19" s="40">
        <v>0.17374517374517401</v>
      </c>
      <c r="M19" s="40">
        <v>0.20849420849420799</v>
      </c>
      <c r="N19" s="112">
        <v>53</v>
      </c>
      <c r="O19" s="112">
        <v>17</v>
      </c>
      <c r="P19" s="112">
        <v>17</v>
      </c>
      <c r="Q19" s="112">
        <v>1</v>
      </c>
      <c r="R19" s="42">
        <v>0.60919540229885061</v>
      </c>
      <c r="S19" s="116">
        <v>82</v>
      </c>
      <c r="T19" s="116">
        <v>50</v>
      </c>
      <c r="U19" s="116">
        <v>38</v>
      </c>
      <c r="V19" s="116">
        <v>1</v>
      </c>
      <c r="W19" s="43">
        <v>0.4823529411764706</v>
      </c>
      <c r="X19" s="121">
        <v>135</v>
      </c>
      <c r="Y19" s="121">
        <v>67</v>
      </c>
      <c r="Z19" s="121">
        <v>55</v>
      </c>
      <c r="AA19" s="121">
        <v>2</v>
      </c>
      <c r="AB19" s="44">
        <v>0.52529182879377434</v>
      </c>
    </row>
    <row r="20" spans="1:28" x14ac:dyDescent="0.25">
      <c r="A20" s="41" t="s">
        <v>35</v>
      </c>
      <c r="B20" s="41" t="s">
        <v>65</v>
      </c>
      <c r="C20" s="41" t="s">
        <v>76</v>
      </c>
      <c r="D20" s="41" t="s">
        <v>77</v>
      </c>
      <c r="E20" s="41">
        <v>10</v>
      </c>
      <c r="F20" s="41">
        <v>12</v>
      </c>
      <c r="G20" s="41">
        <v>22</v>
      </c>
      <c r="H20" s="38">
        <v>0</v>
      </c>
      <c r="I20" s="38">
        <v>0</v>
      </c>
      <c r="J20" s="39">
        <v>0.16666666666666699</v>
      </c>
      <c r="K20" s="39">
        <v>0.25</v>
      </c>
      <c r="L20" s="40">
        <v>9.0909090909090898E-2</v>
      </c>
      <c r="M20" s="40">
        <v>0.13636363636363599</v>
      </c>
      <c r="N20" s="112">
        <v>8</v>
      </c>
      <c r="O20" s="112">
        <v>2</v>
      </c>
      <c r="P20" s="112">
        <v>0</v>
      </c>
      <c r="Q20" s="112">
        <v>0</v>
      </c>
      <c r="R20" s="42">
        <v>0.8</v>
      </c>
      <c r="S20" s="116">
        <v>6</v>
      </c>
      <c r="T20" s="116">
        <v>4</v>
      </c>
      <c r="U20" s="116">
        <v>1</v>
      </c>
      <c r="V20" s="116">
        <v>1</v>
      </c>
      <c r="W20" s="43">
        <v>0.54545454545454541</v>
      </c>
      <c r="X20" s="121">
        <v>14</v>
      </c>
      <c r="Y20" s="121">
        <v>6</v>
      </c>
      <c r="Z20" s="121">
        <v>1</v>
      </c>
      <c r="AA20" s="121">
        <v>1</v>
      </c>
      <c r="AB20" s="44">
        <v>0.66666666666666663</v>
      </c>
    </row>
    <row r="21" spans="1:28" x14ac:dyDescent="0.25">
      <c r="A21" s="41" t="s">
        <v>35</v>
      </c>
      <c r="B21" s="41" t="s">
        <v>78</v>
      </c>
      <c r="C21" s="41" t="s">
        <v>79</v>
      </c>
      <c r="D21" s="41" t="s">
        <v>80</v>
      </c>
      <c r="E21" s="41">
        <v>6</v>
      </c>
      <c r="F21" s="41">
        <v>7</v>
      </c>
      <c r="G21" s="41">
        <v>13</v>
      </c>
      <c r="H21" s="38">
        <v>0</v>
      </c>
      <c r="I21" s="38">
        <v>0</v>
      </c>
      <c r="J21" s="39">
        <v>0</v>
      </c>
      <c r="K21" s="39">
        <v>0</v>
      </c>
      <c r="L21" s="40">
        <v>0</v>
      </c>
      <c r="M21" s="40">
        <v>0</v>
      </c>
      <c r="N21" s="112">
        <v>5</v>
      </c>
      <c r="O21" s="112">
        <v>0</v>
      </c>
      <c r="P21" s="112">
        <v>0</v>
      </c>
      <c r="Q21" s="112">
        <v>1</v>
      </c>
      <c r="R21" s="42">
        <v>1</v>
      </c>
      <c r="S21" s="116">
        <v>7</v>
      </c>
      <c r="T21" s="116">
        <v>0</v>
      </c>
      <c r="U21" s="116">
        <v>0</v>
      </c>
      <c r="V21" s="116">
        <v>0</v>
      </c>
      <c r="W21" s="43">
        <v>1</v>
      </c>
      <c r="X21" s="121">
        <v>12</v>
      </c>
      <c r="Y21" s="121">
        <v>0</v>
      </c>
      <c r="Z21" s="121">
        <v>0</v>
      </c>
      <c r="AA21" s="121">
        <v>1</v>
      </c>
      <c r="AB21" s="44">
        <v>1</v>
      </c>
    </row>
    <row r="22" spans="1:28" x14ac:dyDescent="0.25">
      <c r="A22" s="41" t="s">
        <v>35</v>
      </c>
      <c r="B22" s="41" t="s">
        <v>78</v>
      </c>
      <c r="C22" s="41" t="s">
        <v>81</v>
      </c>
      <c r="D22" s="41" t="s">
        <v>82</v>
      </c>
      <c r="E22" s="41">
        <v>10</v>
      </c>
      <c r="F22" s="41">
        <v>12</v>
      </c>
      <c r="G22" s="41">
        <v>22</v>
      </c>
      <c r="H22" s="38">
        <v>0.1</v>
      </c>
      <c r="I22" s="38">
        <v>0</v>
      </c>
      <c r="J22" s="39">
        <v>0</v>
      </c>
      <c r="K22" s="39">
        <v>0</v>
      </c>
      <c r="L22" s="40">
        <v>4.5454545454545497E-2</v>
      </c>
      <c r="M22" s="40">
        <v>0</v>
      </c>
      <c r="N22" s="112">
        <v>9</v>
      </c>
      <c r="O22" s="112">
        <v>0</v>
      </c>
      <c r="P22" s="112">
        <v>1</v>
      </c>
      <c r="Q22" s="112">
        <v>0</v>
      </c>
      <c r="R22" s="42">
        <v>0.9</v>
      </c>
      <c r="S22" s="116">
        <v>11</v>
      </c>
      <c r="T22" s="116">
        <v>0</v>
      </c>
      <c r="U22" s="116">
        <v>1</v>
      </c>
      <c r="V22" s="116">
        <v>0</v>
      </c>
      <c r="W22" s="43">
        <v>0.91666666666666663</v>
      </c>
      <c r="X22" s="121">
        <v>20</v>
      </c>
      <c r="Y22" s="121">
        <v>0</v>
      </c>
      <c r="Z22" s="121">
        <v>2</v>
      </c>
      <c r="AA22" s="121">
        <v>0</v>
      </c>
      <c r="AB22" s="44">
        <v>0.90909090909090906</v>
      </c>
    </row>
    <row r="23" spans="1:28" x14ac:dyDescent="0.25">
      <c r="A23" s="41" t="s">
        <v>35</v>
      </c>
      <c r="B23" s="41" t="s">
        <v>78</v>
      </c>
      <c r="C23" s="41" t="s">
        <v>83</v>
      </c>
      <c r="D23" s="41" t="s">
        <v>84</v>
      </c>
      <c r="E23" s="41">
        <v>11</v>
      </c>
      <c r="F23" s="41">
        <v>3</v>
      </c>
      <c r="G23" s="41">
        <v>14</v>
      </c>
      <c r="H23" s="38">
        <v>0</v>
      </c>
      <c r="I23" s="38">
        <v>0</v>
      </c>
      <c r="J23" s="39">
        <v>0</v>
      </c>
      <c r="K23" s="39">
        <v>0</v>
      </c>
      <c r="L23" s="40">
        <v>0</v>
      </c>
      <c r="M23" s="40">
        <v>0</v>
      </c>
      <c r="N23" s="112">
        <v>10</v>
      </c>
      <c r="O23" s="112">
        <v>0</v>
      </c>
      <c r="P23" s="112">
        <v>1</v>
      </c>
      <c r="Q23" s="112">
        <v>0</v>
      </c>
      <c r="R23" s="42">
        <v>0.90909090909090906</v>
      </c>
      <c r="S23" s="116">
        <v>3</v>
      </c>
      <c r="T23" s="116">
        <v>0</v>
      </c>
      <c r="U23" s="116">
        <v>0</v>
      </c>
      <c r="V23" s="116">
        <v>0</v>
      </c>
      <c r="W23" s="43">
        <v>1</v>
      </c>
      <c r="X23" s="121">
        <v>13</v>
      </c>
      <c r="Y23" s="121">
        <v>0</v>
      </c>
      <c r="Z23" s="121">
        <v>1</v>
      </c>
      <c r="AA23" s="121">
        <v>0</v>
      </c>
      <c r="AB23" s="44">
        <v>0.9285714285714286</v>
      </c>
    </row>
    <row r="24" spans="1:28" x14ac:dyDescent="0.25">
      <c r="A24" s="41" t="s">
        <v>35</v>
      </c>
      <c r="B24" s="41" t="s">
        <v>78</v>
      </c>
      <c r="C24" s="41" t="s">
        <v>85</v>
      </c>
      <c r="D24" s="41" t="s">
        <v>86</v>
      </c>
      <c r="E24" s="41">
        <v>14</v>
      </c>
      <c r="F24" s="41">
        <v>2</v>
      </c>
      <c r="G24" s="41">
        <v>16</v>
      </c>
      <c r="H24" s="38">
        <v>0</v>
      </c>
      <c r="I24" s="38">
        <v>0</v>
      </c>
      <c r="J24" s="39">
        <v>0</v>
      </c>
      <c r="K24" s="39">
        <v>0</v>
      </c>
      <c r="L24" s="40">
        <v>0</v>
      </c>
      <c r="M24" s="40">
        <v>0</v>
      </c>
      <c r="N24" s="112">
        <v>11</v>
      </c>
      <c r="O24" s="112">
        <v>0</v>
      </c>
      <c r="P24" s="112">
        <v>3</v>
      </c>
      <c r="Q24" s="112">
        <v>0</v>
      </c>
      <c r="R24" s="42">
        <v>0.7857142857142857</v>
      </c>
      <c r="S24" s="116">
        <v>1</v>
      </c>
      <c r="T24" s="116">
        <v>0</v>
      </c>
      <c r="U24" s="116">
        <v>1</v>
      </c>
      <c r="V24" s="116">
        <v>0</v>
      </c>
      <c r="W24" s="43">
        <v>0.5</v>
      </c>
      <c r="X24" s="121">
        <v>12</v>
      </c>
      <c r="Y24" s="121">
        <v>0</v>
      </c>
      <c r="Z24" s="121">
        <v>4</v>
      </c>
      <c r="AA24" s="121">
        <v>0</v>
      </c>
      <c r="AB24" s="44">
        <v>0.75</v>
      </c>
    </row>
    <row r="25" spans="1:28" x14ac:dyDescent="0.25">
      <c r="A25" s="41" t="s">
        <v>35</v>
      </c>
      <c r="B25" s="41" t="s">
        <v>78</v>
      </c>
      <c r="C25" s="41" t="s">
        <v>87</v>
      </c>
      <c r="D25" s="41" t="s">
        <v>88</v>
      </c>
      <c r="E25" s="41">
        <v>17</v>
      </c>
      <c r="F25" s="41">
        <v>9</v>
      </c>
      <c r="G25" s="41">
        <v>26</v>
      </c>
      <c r="H25" s="38">
        <v>5.8823529411764698E-2</v>
      </c>
      <c r="I25" s="38">
        <v>5.8823529411764698E-2</v>
      </c>
      <c r="J25" s="39">
        <v>0.33333333333333298</v>
      </c>
      <c r="K25" s="39">
        <v>0.33333333333333298</v>
      </c>
      <c r="L25" s="40">
        <v>0.15384615384615399</v>
      </c>
      <c r="M25" s="40">
        <v>0.15384615384615399</v>
      </c>
      <c r="N25" s="112">
        <v>15</v>
      </c>
      <c r="O25" s="112">
        <v>1</v>
      </c>
      <c r="P25" s="112">
        <v>1</v>
      </c>
      <c r="Q25" s="112">
        <v>0</v>
      </c>
      <c r="R25" s="42">
        <v>0.88235294117647056</v>
      </c>
      <c r="S25" s="116">
        <v>6</v>
      </c>
      <c r="T25" s="116">
        <v>3</v>
      </c>
      <c r="U25" s="116">
        <v>0</v>
      </c>
      <c r="V25" s="116">
        <v>0</v>
      </c>
      <c r="W25" s="43">
        <v>0.66666666666666663</v>
      </c>
      <c r="X25" s="121">
        <v>21</v>
      </c>
      <c r="Y25" s="121">
        <v>4</v>
      </c>
      <c r="Z25" s="121">
        <v>1</v>
      </c>
      <c r="AA25" s="121">
        <v>0</v>
      </c>
      <c r="AB25" s="44">
        <v>0.80769230769230771</v>
      </c>
    </row>
    <row r="26" spans="1:28" x14ac:dyDescent="0.25">
      <c r="A26" s="41" t="s">
        <v>35</v>
      </c>
      <c r="B26" s="41" t="s">
        <v>78</v>
      </c>
      <c r="C26" s="41" t="s">
        <v>89</v>
      </c>
      <c r="D26" s="41" t="s">
        <v>90</v>
      </c>
      <c r="E26" s="41">
        <v>22</v>
      </c>
      <c r="F26" s="41">
        <v>2</v>
      </c>
      <c r="G26" s="41">
        <v>24</v>
      </c>
      <c r="H26" s="38">
        <v>0</v>
      </c>
      <c r="I26" s="38">
        <v>0</v>
      </c>
      <c r="J26" s="39">
        <v>0</v>
      </c>
      <c r="K26" s="39">
        <v>0</v>
      </c>
      <c r="L26" s="40">
        <v>0</v>
      </c>
      <c r="M26" s="40">
        <v>0</v>
      </c>
      <c r="N26" s="112">
        <v>19</v>
      </c>
      <c r="O26" s="112">
        <v>0</v>
      </c>
      <c r="P26" s="112">
        <v>2</v>
      </c>
      <c r="Q26" s="112">
        <v>1</v>
      </c>
      <c r="R26" s="42">
        <v>0.90476190476190477</v>
      </c>
      <c r="S26" s="116">
        <v>2</v>
      </c>
      <c r="T26" s="116">
        <v>0</v>
      </c>
      <c r="U26" s="116">
        <v>0</v>
      </c>
      <c r="V26" s="116">
        <v>0</v>
      </c>
      <c r="W26" s="43">
        <v>1</v>
      </c>
      <c r="X26" s="121">
        <v>21</v>
      </c>
      <c r="Y26" s="121">
        <v>0</v>
      </c>
      <c r="Z26" s="121">
        <v>2</v>
      </c>
      <c r="AA26" s="121">
        <v>1</v>
      </c>
      <c r="AB26" s="44">
        <v>0.91304347826086951</v>
      </c>
    </row>
    <row r="27" spans="1:28" x14ac:dyDescent="0.25">
      <c r="A27" s="41" t="s">
        <v>35</v>
      </c>
      <c r="B27" s="41" t="s">
        <v>78</v>
      </c>
      <c r="C27" s="41" t="s">
        <v>91</v>
      </c>
      <c r="D27" s="41" t="s">
        <v>92</v>
      </c>
      <c r="E27" s="41">
        <v>35</v>
      </c>
      <c r="F27" s="41">
        <v>5</v>
      </c>
      <c r="G27" s="41">
        <v>40</v>
      </c>
      <c r="H27" s="38">
        <v>0</v>
      </c>
      <c r="I27" s="38">
        <v>2.8571428571428598E-2</v>
      </c>
      <c r="J27" s="39">
        <v>0</v>
      </c>
      <c r="K27" s="39">
        <v>0</v>
      </c>
      <c r="L27" s="40">
        <v>0</v>
      </c>
      <c r="M27" s="40">
        <v>2.5000000000000001E-2</v>
      </c>
      <c r="N27" s="112">
        <v>32</v>
      </c>
      <c r="O27" s="112">
        <v>1</v>
      </c>
      <c r="P27" s="112">
        <v>2</v>
      </c>
      <c r="Q27" s="112">
        <v>0</v>
      </c>
      <c r="R27" s="42">
        <v>0.91428571428571426</v>
      </c>
      <c r="S27" s="116">
        <v>4</v>
      </c>
      <c r="T27" s="116">
        <v>0</v>
      </c>
      <c r="U27" s="116">
        <v>1</v>
      </c>
      <c r="V27" s="116">
        <v>0</v>
      </c>
      <c r="W27" s="43">
        <v>0.8</v>
      </c>
      <c r="X27" s="121">
        <v>36</v>
      </c>
      <c r="Y27" s="121">
        <v>1</v>
      </c>
      <c r="Z27" s="121">
        <v>3</v>
      </c>
      <c r="AA27" s="121">
        <v>0</v>
      </c>
      <c r="AB27" s="44">
        <v>0.9</v>
      </c>
    </row>
    <row r="28" spans="1:28" x14ac:dyDescent="0.25">
      <c r="A28" s="41" t="s">
        <v>35</v>
      </c>
      <c r="B28" s="41" t="s">
        <v>78</v>
      </c>
      <c r="C28" s="41" t="s">
        <v>93</v>
      </c>
      <c r="D28" s="41" t="s">
        <v>94</v>
      </c>
      <c r="E28" s="41">
        <v>6</v>
      </c>
      <c r="F28" s="41">
        <v>3</v>
      </c>
      <c r="G28" s="41">
        <v>9</v>
      </c>
      <c r="H28" s="38">
        <v>0</v>
      </c>
      <c r="I28" s="38">
        <v>0</v>
      </c>
      <c r="J28" s="39">
        <v>0</v>
      </c>
      <c r="K28" s="39">
        <v>0</v>
      </c>
      <c r="L28" s="40">
        <v>0</v>
      </c>
      <c r="M28" s="40">
        <v>0</v>
      </c>
      <c r="N28" s="112">
        <v>5</v>
      </c>
      <c r="O28" s="112">
        <v>0</v>
      </c>
      <c r="P28" s="112">
        <v>1</v>
      </c>
      <c r="Q28" s="112">
        <v>0</v>
      </c>
      <c r="R28" s="42">
        <v>0.83333333333333337</v>
      </c>
      <c r="S28" s="116">
        <v>3</v>
      </c>
      <c r="T28" s="116">
        <v>0</v>
      </c>
      <c r="U28" s="116">
        <v>0</v>
      </c>
      <c r="V28" s="116">
        <v>0</v>
      </c>
      <c r="W28" s="43">
        <v>1</v>
      </c>
      <c r="X28" s="121">
        <v>8</v>
      </c>
      <c r="Y28" s="121">
        <v>0</v>
      </c>
      <c r="Z28" s="121">
        <v>1</v>
      </c>
      <c r="AA28" s="121">
        <v>0</v>
      </c>
      <c r="AB28" s="44">
        <v>0.88888888888888884</v>
      </c>
    </row>
    <row r="29" spans="1:28" x14ac:dyDescent="0.25">
      <c r="A29" s="41" t="s">
        <v>35</v>
      </c>
      <c r="B29" s="41" t="s">
        <v>62</v>
      </c>
      <c r="C29" s="41" t="s">
        <v>95</v>
      </c>
      <c r="D29" s="41" t="s">
        <v>96</v>
      </c>
      <c r="E29" s="41">
        <v>39</v>
      </c>
      <c r="F29" s="41">
        <v>12</v>
      </c>
      <c r="G29" s="41">
        <v>51</v>
      </c>
      <c r="H29" s="38">
        <v>0.102564102564103</v>
      </c>
      <c r="I29" s="38">
        <v>0.20512820512820501</v>
      </c>
      <c r="J29" s="39">
        <v>0.41666666666666702</v>
      </c>
      <c r="K29" s="39">
        <v>0.25</v>
      </c>
      <c r="L29" s="40">
        <v>0.17647058823529399</v>
      </c>
      <c r="M29" s="40">
        <v>0.21568627450980399</v>
      </c>
      <c r="N29" s="112">
        <v>21</v>
      </c>
      <c r="O29" s="112">
        <v>9</v>
      </c>
      <c r="P29" s="112">
        <v>9</v>
      </c>
      <c r="Q29" s="112">
        <v>0</v>
      </c>
      <c r="R29" s="42">
        <v>0.53846153846153844</v>
      </c>
      <c r="S29" s="116">
        <v>5</v>
      </c>
      <c r="T29" s="116">
        <v>5</v>
      </c>
      <c r="U29" s="116">
        <v>2</v>
      </c>
      <c r="V29" s="116">
        <v>0</v>
      </c>
      <c r="W29" s="43">
        <v>0.41666666666666669</v>
      </c>
      <c r="X29" s="121">
        <v>26</v>
      </c>
      <c r="Y29" s="121">
        <v>14</v>
      </c>
      <c r="Z29" s="121">
        <v>11</v>
      </c>
      <c r="AA29" s="121">
        <v>0</v>
      </c>
      <c r="AB29" s="44">
        <v>0.50980392156862742</v>
      </c>
    </row>
    <row r="30" spans="1:28" x14ac:dyDescent="0.25">
      <c r="A30" s="41" t="s">
        <v>35</v>
      </c>
      <c r="B30" s="41" t="s">
        <v>78</v>
      </c>
      <c r="C30" s="41" t="s">
        <v>97</v>
      </c>
      <c r="D30" s="41" t="s">
        <v>98</v>
      </c>
      <c r="E30" s="41">
        <v>7</v>
      </c>
      <c r="F30" s="41">
        <v>4</v>
      </c>
      <c r="G30" s="41">
        <v>11</v>
      </c>
      <c r="H30" s="38">
        <v>0.14285714285714299</v>
      </c>
      <c r="I30" s="38">
        <v>0</v>
      </c>
      <c r="J30" s="39">
        <v>0</v>
      </c>
      <c r="K30" s="39">
        <v>0</v>
      </c>
      <c r="L30" s="40">
        <v>9.0909090909090898E-2</v>
      </c>
      <c r="M30" s="40">
        <v>0</v>
      </c>
      <c r="N30" s="112">
        <v>7</v>
      </c>
      <c r="O30" s="112">
        <v>0</v>
      </c>
      <c r="P30" s="112">
        <v>0</v>
      </c>
      <c r="Q30" s="112">
        <v>0</v>
      </c>
      <c r="R30" s="42">
        <v>1</v>
      </c>
      <c r="S30" s="116">
        <v>4</v>
      </c>
      <c r="T30" s="116">
        <v>0</v>
      </c>
      <c r="U30" s="116">
        <v>0</v>
      </c>
      <c r="V30" s="116">
        <v>0</v>
      </c>
      <c r="W30" s="43">
        <v>1</v>
      </c>
      <c r="X30" s="121">
        <v>11</v>
      </c>
      <c r="Y30" s="121">
        <v>0</v>
      </c>
      <c r="Z30" s="121">
        <v>0</v>
      </c>
      <c r="AA30" s="121">
        <v>0</v>
      </c>
      <c r="AB30" s="44">
        <v>1</v>
      </c>
    </row>
    <row r="31" spans="1:28" x14ac:dyDescent="0.25">
      <c r="A31" s="41" t="s">
        <v>35</v>
      </c>
      <c r="B31" s="41" t="s">
        <v>55</v>
      </c>
      <c r="C31" s="41" t="s">
        <v>99</v>
      </c>
      <c r="D31" s="41" t="s">
        <v>100</v>
      </c>
      <c r="E31" s="41">
        <v>10</v>
      </c>
      <c r="F31" s="41">
        <v>7</v>
      </c>
      <c r="G31" s="41">
        <v>17</v>
      </c>
      <c r="H31" s="38">
        <v>0.1</v>
      </c>
      <c r="I31" s="38">
        <v>0.2</v>
      </c>
      <c r="J31" s="39">
        <v>0.42857142857142899</v>
      </c>
      <c r="K31" s="39">
        <v>0.28571428571428598</v>
      </c>
      <c r="L31" s="40">
        <v>0.23529411764705899</v>
      </c>
      <c r="M31" s="40">
        <v>0.23529411764705899</v>
      </c>
      <c r="N31" s="112">
        <v>4</v>
      </c>
      <c r="O31" s="112">
        <v>2</v>
      </c>
      <c r="P31" s="112">
        <v>4</v>
      </c>
      <c r="Q31" s="112">
        <v>0</v>
      </c>
      <c r="R31" s="42">
        <v>0.4</v>
      </c>
      <c r="S31" s="116">
        <v>3</v>
      </c>
      <c r="T31" s="116">
        <v>3</v>
      </c>
      <c r="U31" s="116">
        <v>1</v>
      </c>
      <c r="V31" s="116">
        <v>0</v>
      </c>
      <c r="W31" s="43">
        <v>0.42857142857142855</v>
      </c>
      <c r="X31" s="121">
        <v>7</v>
      </c>
      <c r="Y31" s="121">
        <v>5</v>
      </c>
      <c r="Z31" s="121">
        <v>5</v>
      </c>
      <c r="AA31" s="121">
        <v>0</v>
      </c>
      <c r="AB31" s="44">
        <v>0.41176470588235292</v>
      </c>
    </row>
    <row r="32" spans="1:28" x14ac:dyDescent="0.25">
      <c r="A32" s="41" t="s">
        <v>35</v>
      </c>
      <c r="B32" s="41" t="s">
        <v>55</v>
      </c>
      <c r="C32" s="41" t="s">
        <v>101</v>
      </c>
      <c r="D32" s="41" t="s">
        <v>102</v>
      </c>
      <c r="E32" s="41">
        <v>1</v>
      </c>
      <c r="F32" s="41">
        <v>3</v>
      </c>
      <c r="G32" s="41">
        <v>4</v>
      </c>
      <c r="H32" s="38">
        <v>0</v>
      </c>
      <c r="I32" s="38">
        <v>0</v>
      </c>
      <c r="J32" s="39">
        <v>0.66666666666666696</v>
      </c>
      <c r="K32" s="39">
        <v>0.33333333333333298</v>
      </c>
      <c r="L32" s="40">
        <v>0.5</v>
      </c>
      <c r="M32" s="40">
        <v>0.25</v>
      </c>
      <c r="N32" s="112">
        <v>0</v>
      </c>
      <c r="O32" s="112">
        <v>0</v>
      </c>
      <c r="P32" s="112">
        <v>1</v>
      </c>
      <c r="Q32" s="112">
        <v>0</v>
      </c>
      <c r="R32" s="42">
        <v>0</v>
      </c>
      <c r="S32" s="116">
        <v>0</v>
      </c>
      <c r="T32" s="116">
        <v>2</v>
      </c>
      <c r="U32" s="116">
        <v>1</v>
      </c>
      <c r="V32" s="116">
        <v>0</v>
      </c>
      <c r="W32" s="43">
        <v>0</v>
      </c>
      <c r="X32" s="121">
        <v>0</v>
      </c>
      <c r="Y32" s="121">
        <v>2</v>
      </c>
      <c r="Z32" s="121">
        <v>2</v>
      </c>
      <c r="AA32" s="121">
        <v>0</v>
      </c>
      <c r="AB32" s="44">
        <v>0</v>
      </c>
    </row>
    <row r="33" spans="1:28" x14ac:dyDescent="0.25">
      <c r="A33" s="41" t="s">
        <v>103</v>
      </c>
      <c r="B33" s="41" t="s">
        <v>36</v>
      </c>
      <c r="C33" s="41" t="s">
        <v>104</v>
      </c>
      <c r="D33" s="41" t="s">
        <v>105</v>
      </c>
      <c r="E33" s="41">
        <v>14</v>
      </c>
      <c r="F33" s="41">
        <v>10</v>
      </c>
      <c r="G33" s="41">
        <v>24</v>
      </c>
      <c r="H33" s="38">
        <v>0</v>
      </c>
      <c r="I33" s="38">
        <v>0</v>
      </c>
      <c r="J33" s="39">
        <v>0</v>
      </c>
      <c r="K33" s="39">
        <v>0</v>
      </c>
      <c r="L33" s="40">
        <v>0</v>
      </c>
      <c r="M33" s="40">
        <v>0</v>
      </c>
      <c r="N33" s="112">
        <v>6</v>
      </c>
      <c r="O33" s="112">
        <v>0</v>
      </c>
      <c r="P33" s="112">
        <v>0</v>
      </c>
      <c r="Q33" s="112">
        <v>8</v>
      </c>
      <c r="R33" s="42">
        <v>1</v>
      </c>
      <c r="S33" s="116">
        <v>2</v>
      </c>
      <c r="T33" s="116">
        <v>0</v>
      </c>
      <c r="U33" s="116">
        <v>0</v>
      </c>
      <c r="V33" s="116">
        <v>8</v>
      </c>
      <c r="W33" s="43">
        <v>1</v>
      </c>
      <c r="X33" s="121">
        <v>8</v>
      </c>
      <c r="Y33" s="121">
        <v>0</v>
      </c>
      <c r="Z33" s="121">
        <v>0</v>
      </c>
      <c r="AA33" s="121">
        <v>16</v>
      </c>
      <c r="AB33" s="44">
        <v>1</v>
      </c>
    </row>
    <row r="34" spans="1:28" x14ac:dyDescent="0.25">
      <c r="A34" s="41" t="s">
        <v>103</v>
      </c>
      <c r="B34" s="41" t="s">
        <v>46</v>
      </c>
      <c r="C34" s="41" t="s">
        <v>106</v>
      </c>
      <c r="D34" s="41" t="s">
        <v>107</v>
      </c>
      <c r="E34" s="41">
        <v>13</v>
      </c>
      <c r="F34" s="41">
        <v>13</v>
      </c>
      <c r="G34" s="41">
        <v>26</v>
      </c>
      <c r="H34" s="38">
        <v>7.69230769230769E-2</v>
      </c>
      <c r="I34" s="38">
        <v>7.69230769230769E-2</v>
      </c>
      <c r="J34" s="39">
        <v>0</v>
      </c>
      <c r="K34" s="39">
        <v>0.15384615384615399</v>
      </c>
      <c r="L34" s="40">
        <v>3.8461538461538498E-2</v>
      </c>
      <c r="M34" s="40">
        <v>0.115384615384615</v>
      </c>
      <c r="N34" s="112">
        <v>12</v>
      </c>
      <c r="O34" s="112">
        <v>1</v>
      </c>
      <c r="P34" s="112">
        <v>0</v>
      </c>
      <c r="Q34" s="112">
        <v>0</v>
      </c>
      <c r="R34" s="42">
        <v>0.92307692307692313</v>
      </c>
      <c r="S34" s="116">
        <v>10</v>
      </c>
      <c r="T34" s="116">
        <v>3</v>
      </c>
      <c r="U34" s="116">
        <v>0</v>
      </c>
      <c r="V34" s="116">
        <v>0</v>
      </c>
      <c r="W34" s="43">
        <v>0.76923076923076927</v>
      </c>
      <c r="X34" s="121">
        <v>22</v>
      </c>
      <c r="Y34" s="121">
        <v>4</v>
      </c>
      <c r="Z34" s="121">
        <v>0</v>
      </c>
      <c r="AA34" s="121">
        <v>0</v>
      </c>
      <c r="AB34" s="44">
        <v>0.84615384615384615</v>
      </c>
    </row>
    <row r="35" spans="1:28" x14ac:dyDescent="0.25">
      <c r="A35" s="41" t="s">
        <v>103</v>
      </c>
      <c r="B35" s="41" t="s">
        <v>36</v>
      </c>
      <c r="C35" s="41" t="s">
        <v>108</v>
      </c>
      <c r="D35" s="41" t="s">
        <v>109</v>
      </c>
      <c r="E35" s="41">
        <v>3</v>
      </c>
      <c r="F35" s="41">
        <v>2</v>
      </c>
      <c r="G35" s="41">
        <v>5</v>
      </c>
      <c r="H35" s="38">
        <v>0</v>
      </c>
      <c r="I35" s="38">
        <v>0</v>
      </c>
      <c r="J35" s="39">
        <v>0</v>
      </c>
      <c r="K35" s="39">
        <v>0</v>
      </c>
      <c r="L35" s="40">
        <v>0</v>
      </c>
      <c r="M35" s="40">
        <v>0</v>
      </c>
      <c r="N35" s="112">
        <v>1</v>
      </c>
      <c r="O35" s="112">
        <v>0</v>
      </c>
      <c r="P35" s="112">
        <v>2</v>
      </c>
      <c r="Q35" s="112">
        <v>0</v>
      </c>
      <c r="R35" s="42">
        <v>0.33333333333333331</v>
      </c>
      <c r="S35" s="116">
        <v>1</v>
      </c>
      <c r="T35" s="116">
        <v>0</v>
      </c>
      <c r="U35" s="116">
        <v>1</v>
      </c>
      <c r="V35" s="116">
        <v>0</v>
      </c>
      <c r="W35" s="43">
        <v>0.5</v>
      </c>
      <c r="X35" s="121">
        <v>2</v>
      </c>
      <c r="Y35" s="121">
        <v>0</v>
      </c>
      <c r="Z35" s="121">
        <v>3</v>
      </c>
      <c r="AA35" s="121">
        <v>0</v>
      </c>
      <c r="AB35" s="44">
        <v>0.4</v>
      </c>
    </row>
    <row r="36" spans="1:28" x14ac:dyDescent="0.25">
      <c r="A36" s="41" t="s">
        <v>103</v>
      </c>
      <c r="B36" s="41" t="s">
        <v>65</v>
      </c>
      <c r="C36" s="41" t="s">
        <v>110</v>
      </c>
      <c r="D36" s="41" t="s">
        <v>111</v>
      </c>
      <c r="E36" s="41">
        <v>5</v>
      </c>
      <c r="F36" s="41">
        <v>7</v>
      </c>
      <c r="G36" s="41">
        <v>12</v>
      </c>
      <c r="H36" s="38">
        <v>0.4</v>
      </c>
      <c r="I36" s="38">
        <v>0.2</v>
      </c>
      <c r="J36" s="39">
        <v>0</v>
      </c>
      <c r="K36" s="39">
        <v>0</v>
      </c>
      <c r="L36" s="40">
        <v>0.16666666666666699</v>
      </c>
      <c r="M36" s="40">
        <v>8.3333333333333301E-2</v>
      </c>
      <c r="N36" s="112">
        <v>1</v>
      </c>
      <c r="O36" s="112">
        <v>2</v>
      </c>
      <c r="P36" s="112">
        <v>2</v>
      </c>
      <c r="Q36" s="112">
        <v>0</v>
      </c>
      <c r="R36" s="42">
        <v>0.2</v>
      </c>
      <c r="S36" s="116">
        <v>1</v>
      </c>
      <c r="T36" s="116">
        <v>0</v>
      </c>
      <c r="U36" s="116">
        <v>0</v>
      </c>
      <c r="V36" s="116">
        <v>6</v>
      </c>
      <c r="W36" s="43">
        <v>1</v>
      </c>
      <c r="X36" s="121">
        <v>2</v>
      </c>
      <c r="Y36" s="121">
        <v>2</v>
      </c>
      <c r="Z36" s="121">
        <v>2</v>
      </c>
      <c r="AA36" s="121">
        <v>6</v>
      </c>
      <c r="AB36" s="44">
        <v>0.33333333333333331</v>
      </c>
    </row>
    <row r="37" spans="1:28" x14ac:dyDescent="0.25">
      <c r="A37" s="41" t="s">
        <v>103</v>
      </c>
      <c r="B37" s="41" t="s">
        <v>62</v>
      </c>
      <c r="C37" s="41" t="s">
        <v>112</v>
      </c>
      <c r="D37" s="41" t="s">
        <v>113</v>
      </c>
      <c r="E37" s="41">
        <v>8</v>
      </c>
      <c r="F37" s="41">
        <v>82</v>
      </c>
      <c r="G37" s="41">
        <v>90</v>
      </c>
      <c r="H37" s="38">
        <v>0.375</v>
      </c>
      <c r="I37" s="38">
        <v>0.375</v>
      </c>
      <c r="J37" s="39">
        <v>0.146341463414634</v>
      </c>
      <c r="K37" s="39">
        <v>0.17073170731707299</v>
      </c>
      <c r="L37" s="40">
        <v>0.16666666666666699</v>
      </c>
      <c r="M37" s="40">
        <v>0.18888888888888899</v>
      </c>
      <c r="N37" s="112">
        <v>6</v>
      </c>
      <c r="O37" s="112">
        <v>2</v>
      </c>
      <c r="P37" s="112">
        <v>0</v>
      </c>
      <c r="Q37" s="112">
        <v>0</v>
      </c>
      <c r="R37" s="42">
        <v>0.75</v>
      </c>
      <c r="S37" s="116">
        <v>66</v>
      </c>
      <c r="T37" s="116">
        <v>13</v>
      </c>
      <c r="U37" s="116">
        <v>3</v>
      </c>
      <c r="V37" s="116">
        <v>0</v>
      </c>
      <c r="W37" s="43">
        <v>0.80487804878048785</v>
      </c>
      <c r="X37" s="121">
        <v>72</v>
      </c>
      <c r="Y37" s="121">
        <v>15</v>
      </c>
      <c r="Z37" s="121">
        <v>3</v>
      </c>
      <c r="AA37" s="121">
        <v>0</v>
      </c>
      <c r="AB37" s="44">
        <v>0.8</v>
      </c>
    </row>
    <row r="38" spans="1:28" x14ac:dyDescent="0.25">
      <c r="A38" s="41" t="s">
        <v>103</v>
      </c>
      <c r="B38" s="41" t="s">
        <v>62</v>
      </c>
      <c r="C38" s="41" t="s">
        <v>114</v>
      </c>
      <c r="D38" s="41" t="s">
        <v>115</v>
      </c>
      <c r="E38" s="41">
        <v>8</v>
      </c>
      <c r="F38" s="41">
        <v>21</v>
      </c>
      <c r="G38" s="41">
        <v>29</v>
      </c>
      <c r="H38" s="38">
        <v>0.375</v>
      </c>
      <c r="I38" s="38">
        <v>0.5</v>
      </c>
      <c r="J38" s="39">
        <v>0.14285714285714299</v>
      </c>
      <c r="K38" s="39">
        <v>9.5238095238095205E-2</v>
      </c>
      <c r="L38" s="40">
        <v>0.20689655172413801</v>
      </c>
      <c r="M38" s="40">
        <v>0.20689655172413801</v>
      </c>
      <c r="N38" s="112">
        <v>1</v>
      </c>
      <c r="O38" s="112">
        <v>4</v>
      </c>
      <c r="P38" s="112">
        <v>3</v>
      </c>
      <c r="Q38" s="112">
        <v>0</v>
      </c>
      <c r="R38" s="42">
        <v>0.125</v>
      </c>
      <c r="S38" s="116">
        <v>15</v>
      </c>
      <c r="T38" s="116">
        <v>4</v>
      </c>
      <c r="U38" s="116">
        <v>2</v>
      </c>
      <c r="V38" s="116">
        <v>0</v>
      </c>
      <c r="W38" s="43">
        <v>0.7142857142857143</v>
      </c>
      <c r="X38" s="121">
        <v>16</v>
      </c>
      <c r="Y38" s="121">
        <v>8</v>
      </c>
      <c r="Z38" s="121">
        <v>5</v>
      </c>
      <c r="AA38" s="121">
        <v>0</v>
      </c>
      <c r="AB38" s="44">
        <v>0.55172413793103448</v>
      </c>
    </row>
    <row r="39" spans="1:28" x14ac:dyDescent="0.25">
      <c r="A39" s="41" t="s">
        <v>103</v>
      </c>
      <c r="B39" s="41" t="s">
        <v>52</v>
      </c>
      <c r="C39" s="41" t="s">
        <v>116</v>
      </c>
      <c r="D39" s="41" t="s">
        <v>117</v>
      </c>
      <c r="E39" s="41">
        <v>11</v>
      </c>
      <c r="F39" s="41">
        <v>14</v>
      </c>
      <c r="G39" s="41">
        <v>25</v>
      </c>
      <c r="H39" s="38">
        <v>0</v>
      </c>
      <c r="I39" s="38">
        <v>0</v>
      </c>
      <c r="J39" s="39">
        <v>7.1428571428571397E-2</v>
      </c>
      <c r="K39" s="39">
        <v>0</v>
      </c>
      <c r="L39" s="40">
        <v>0.04</v>
      </c>
      <c r="M39" s="40">
        <v>0</v>
      </c>
      <c r="N39" s="112">
        <v>5</v>
      </c>
      <c r="O39" s="112">
        <v>0</v>
      </c>
      <c r="P39" s="112">
        <v>6</v>
      </c>
      <c r="Q39" s="112">
        <v>0</v>
      </c>
      <c r="R39" s="42">
        <v>0.45454545454545453</v>
      </c>
      <c r="S39" s="116">
        <v>6</v>
      </c>
      <c r="T39" s="116">
        <v>1</v>
      </c>
      <c r="U39" s="116">
        <v>7</v>
      </c>
      <c r="V39" s="116">
        <v>0</v>
      </c>
      <c r="W39" s="43">
        <v>0.42857142857142855</v>
      </c>
      <c r="X39" s="121">
        <v>11</v>
      </c>
      <c r="Y39" s="121">
        <v>1</v>
      </c>
      <c r="Z39" s="121">
        <v>13</v>
      </c>
      <c r="AA39" s="121">
        <v>0</v>
      </c>
      <c r="AB39" s="44">
        <v>0.44</v>
      </c>
    </row>
    <row r="40" spans="1:28" x14ac:dyDescent="0.25">
      <c r="A40" s="41" t="s">
        <v>103</v>
      </c>
      <c r="B40" s="41" t="s">
        <v>78</v>
      </c>
      <c r="C40" s="41" t="s">
        <v>118</v>
      </c>
      <c r="D40" s="41" t="s">
        <v>119</v>
      </c>
      <c r="E40" s="41">
        <v>8</v>
      </c>
      <c r="F40" s="41">
        <v>3</v>
      </c>
      <c r="G40" s="41">
        <v>11</v>
      </c>
      <c r="H40" s="38">
        <v>0</v>
      </c>
      <c r="I40" s="38">
        <v>0</v>
      </c>
      <c r="J40" s="39">
        <v>0</v>
      </c>
      <c r="K40" s="39">
        <v>0.33333333333333298</v>
      </c>
      <c r="L40" s="40">
        <v>0</v>
      </c>
      <c r="M40" s="40">
        <v>9.0909090909090898E-2</v>
      </c>
      <c r="N40" s="112">
        <v>7</v>
      </c>
      <c r="O40" s="112">
        <v>0</v>
      </c>
      <c r="P40" s="112">
        <v>1</v>
      </c>
      <c r="Q40" s="112">
        <v>0</v>
      </c>
      <c r="R40" s="42">
        <v>0.875</v>
      </c>
      <c r="S40" s="116">
        <v>2</v>
      </c>
      <c r="T40" s="116">
        <v>1</v>
      </c>
      <c r="U40" s="116">
        <v>0</v>
      </c>
      <c r="V40" s="116">
        <v>0</v>
      </c>
      <c r="W40" s="43">
        <v>0.66666666666666663</v>
      </c>
      <c r="X40" s="121">
        <v>9</v>
      </c>
      <c r="Y40" s="121">
        <v>1</v>
      </c>
      <c r="Z40" s="121">
        <v>1</v>
      </c>
      <c r="AA40" s="121">
        <v>0</v>
      </c>
      <c r="AB40" s="44">
        <v>0.81818181818181823</v>
      </c>
    </row>
    <row r="41" spans="1:28" x14ac:dyDescent="0.25">
      <c r="A41" s="41" t="s">
        <v>103</v>
      </c>
      <c r="B41" s="41" t="s">
        <v>78</v>
      </c>
      <c r="C41" s="41" t="s">
        <v>120</v>
      </c>
      <c r="D41" s="41" t="s">
        <v>121</v>
      </c>
      <c r="E41" s="41">
        <v>1</v>
      </c>
      <c r="F41" s="41">
        <v>0</v>
      </c>
      <c r="G41" s="41">
        <v>1</v>
      </c>
      <c r="H41" s="38">
        <v>0</v>
      </c>
      <c r="I41" s="38">
        <v>0</v>
      </c>
      <c r="J41" s="39">
        <v>0</v>
      </c>
      <c r="K41" s="39">
        <v>0</v>
      </c>
      <c r="L41" s="40">
        <v>0</v>
      </c>
      <c r="M41" s="40">
        <v>0</v>
      </c>
      <c r="N41" s="112">
        <v>1</v>
      </c>
      <c r="O41" s="112">
        <v>0</v>
      </c>
      <c r="P41" s="112">
        <v>0</v>
      </c>
      <c r="Q41" s="112">
        <v>0</v>
      </c>
      <c r="R41" s="42">
        <v>1</v>
      </c>
      <c r="S41" s="116"/>
      <c r="T41" s="116"/>
      <c r="U41" s="116"/>
      <c r="V41" s="116"/>
      <c r="W41" s="43"/>
      <c r="X41" s="121">
        <v>1</v>
      </c>
      <c r="Y41" s="121">
        <v>0</v>
      </c>
      <c r="Z41" s="121">
        <v>0</v>
      </c>
      <c r="AA41" s="121">
        <v>0</v>
      </c>
      <c r="AB41" s="44">
        <v>1</v>
      </c>
    </row>
    <row r="42" spans="1:28" x14ac:dyDescent="0.25">
      <c r="A42" s="41" t="s">
        <v>103</v>
      </c>
      <c r="B42" s="41" t="s">
        <v>78</v>
      </c>
      <c r="C42" s="41" t="s">
        <v>122</v>
      </c>
      <c r="D42" s="41" t="s">
        <v>123</v>
      </c>
      <c r="E42" s="41">
        <v>1</v>
      </c>
      <c r="F42" s="41">
        <v>0</v>
      </c>
      <c r="G42" s="41">
        <v>1</v>
      </c>
      <c r="H42" s="38">
        <v>0</v>
      </c>
      <c r="I42" s="38">
        <v>0</v>
      </c>
      <c r="J42" s="39">
        <v>0</v>
      </c>
      <c r="K42" s="39">
        <v>0</v>
      </c>
      <c r="L42" s="40">
        <v>0</v>
      </c>
      <c r="M42" s="40">
        <v>0</v>
      </c>
      <c r="N42" s="112">
        <v>1</v>
      </c>
      <c r="O42" s="112">
        <v>0</v>
      </c>
      <c r="P42" s="112">
        <v>0</v>
      </c>
      <c r="Q42" s="112">
        <v>0</v>
      </c>
      <c r="R42" s="42">
        <v>1</v>
      </c>
      <c r="S42" s="116"/>
      <c r="T42" s="116"/>
      <c r="U42" s="116"/>
      <c r="V42" s="116"/>
      <c r="W42" s="43"/>
      <c r="X42" s="121">
        <v>1</v>
      </c>
      <c r="Y42" s="121">
        <v>0</v>
      </c>
      <c r="Z42" s="121">
        <v>0</v>
      </c>
      <c r="AA42" s="121">
        <v>0</v>
      </c>
      <c r="AB42" s="44">
        <v>1</v>
      </c>
    </row>
    <row r="43" spans="1:28" x14ac:dyDescent="0.25">
      <c r="A43" s="41" t="s">
        <v>103</v>
      </c>
      <c r="B43" s="41" t="s">
        <v>55</v>
      </c>
      <c r="C43" s="41" t="s">
        <v>124</v>
      </c>
      <c r="D43" s="41" t="s">
        <v>125</v>
      </c>
      <c r="E43" s="41">
        <v>6</v>
      </c>
      <c r="F43" s="41">
        <v>12</v>
      </c>
      <c r="G43" s="41">
        <v>18</v>
      </c>
      <c r="H43" s="38">
        <v>0.16666666666666699</v>
      </c>
      <c r="I43" s="38">
        <v>0.16666666666666699</v>
      </c>
      <c r="J43" s="39">
        <v>0.16666666666666699</v>
      </c>
      <c r="K43" s="39">
        <v>0.16666666666666699</v>
      </c>
      <c r="L43" s="40">
        <v>0.16666666666666699</v>
      </c>
      <c r="M43" s="40">
        <v>0.16666666666666699</v>
      </c>
      <c r="N43" s="112">
        <v>4</v>
      </c>
      <c r="O43" s="112">
        <v>2</v>
      </c>
      <c r="P43" s="112">
        <v>0</v>
      </c>
      <c r="Q43" s="112">
        <v>0</v>
      </c>
      <c r="R43" s="42">
        <v>0.66666666666666663</v>
      </c>
      <c r="S43" s="116">
        <v>4</v>
      </c>
      <c r="T43" s="116">
        <v>5</v>
      </c>
      <c r="U43" s="116">
        <v>2</v>
      </c>
      <c r="V43" s="116">
        <v>1</v>
      </c>
      <c r="W43" s="43">
        <v>0.36363636363636365</v>
      </c>
      <c r="X43" s="121">
        <v>8</v>
      </c>
      <c r="Y43" s="121">
        <v>7</v>
      </c>
      <c r="Z43" s="121">
        <v>2</v>
      </c>
      <c r="AA43" s="121">
        <v>1</v>
      </c>
      <c r="AB43" s="117">
        <v>0.47058823529411764</v>
      </c>
    </row>
    <row r="44" spans="1:28" x14ac:dyDescent="0.25">
      <c r="A44" s="41" t="s">
        <v>103</v>
      </c>
      <c r="B44" s="41" t="s">
        <v>65</v>
      </c>
      <c r="C44" s="41" t="s">
        <v>126</v>
      </c>
      <c r="D44" s="41" t="s">
        <v>127</v>
      </c>
      <c r="E44" s="41">
        <v>8</v>
      </c>
      <c r="F44" s="41">
        <v>11</v>
      </c>
      <c r="G44" s="41">
        <v>19</v>
      </c>
      <c r="H44" s="38">
        <v>0</v>
      </c>
      <c r="I44" s="38">
        <v>0</v>
      </c>
      <c r="J44" s="39">
        <v>0</v>
      </c>
      <c r="K44" s="39">
        <v>0</v>
      </c>
      <c r="L44" s="40">
        <v>0</v>
      </c>
      <c r="M44" s="40">
        <v>0</v>
      </c>
      <c r="N44" s="112">
        <v>7</v>
      </c>
      <c r="O44" s="112">
        <v>0</v>
      </c>
      <c r="P44" s="112">
        <v>0</v>
      </c>
      <c r="Q44" s="112">
        <v>1</v>
      </c>
      <c r="R44" s="42">
        <v>1</v>
      </c>
      <c r="S44" s="116">
        <v>8</v>
      </c>
      <c r="T44" s="116">
        <v>0</v>
      </c>
      <c r="U44" s="116">
        <v>2</v>
      </c>
      <c r="V44" s="116">
        <v>1</v>
      </c>
      <c r="W44" s="43">
        <v>0.8</v>
      </c>
      <c r="X44" s="121">
        <v>15</v>
      </c>
      <c r="Y44" s="121">
        <v>0</v>
      </c>
      <c r="Z44" s="121">
        <v>2</v>
      </c>
      <c r="AA44" s="121">
        <v>2</v>
      </c>
      <c r="AB44" s="44">
        <v>0.88235294117647056</v>
      </c>
    </row>
    <row r="45" spans="1:28" x14ac:dyDescent="0.25">
      <c r="A45" s="41" t="s">
        <v>103</v>
      </c>
      <c r="B45" s="41" t="s">
        <v>55</v>
      </c>
      <c r="C45" s="41" t="s">
        <v>128</v>
      </c>
      <c r="D45" s="41" t="s">
        <v>129</v>
      </c>
      <c r="E45" s="41">
        <v>1</v>
      </c>
      <c r="F45" s="41">
        <v>2</v>
      </c>
      <c r="G45" s="41">
        <v>3</v>
      </c>
      <c r="H45" s="38">
        <v>0</v>
      </c>
      <c r="I45" s="38">
        <v>0</v>
      </c>
      <c r="J45" s="39">
        <v>0</v>
      </c>
      <c r="K45" s="39">
        <v>0</v>
      </c>
      <c r="L45" s="40">
        <v>0</v>
      </c>
      <c r="M45" s="40">
        <v>0</v>
      </c>
      <c r="N45" s="112">
        <v>0</v>
      </c>
      <c r="O45" s="112">
        <v>0</v>
      </c>
      <c r="P45" s="112">
        <v>0</v>
      </c>
      <c r="Q45" s="112">
        <v>1</v>
      </c>
      <c r="R45" s="42">
        <v>0</v>
      </c>
      <c r="S45" s="116">
        <v>1</v>
      </c>
      <c r="T45" s="116">
        <v>0</v>
      </c>
      <c r="U45" s="116">
        <v>0</v>
      </c>
      <c r="V45" s="116">
        <v>1</v>
      </c>
      <c r="W45" s="43">
        <v>1</v>
      </c>
      <c r="X45" s="121">
        <v>1</v>
      </c>
      <c r="Y45" s="121">
        <v>0</v>
      </c>
      <c r="Z45" s="121">
        <v>0</v>
      </c>
      <c r="AA45" s="121">
        <v>2</v>
      </c>
      <c r="AB45" s="44">
        <v>1</v>
      </c>
    </row>
    <row r="46" spans="1:28" x14ac:dyDescent="0.25">
      <c r="A46" s="41" t="s">
        <v>103</v>
      </c>
      <c r="B46" s="41" t="s">
        <v>62</v>
      </c>
      <c r="C46" s="41" t="s">
        <v>130</v>
      </c>
      <c r="D46" s="41" t="s">
        <v>131</v>
      </c>
      <c r="E46" s="41">
        <v>2</v>
      </c>
      <c r="F46" s="41">
        <v>23</v>
      </c>
      <c r="G46" s="41">
        <v>25</v>
      </c>
      <c r="H46" s="38">
        <v>0</v>
      </c>
      <c r="I46" s="38">
        <v>0</v>
      </c>
      <c r="J46" s="39">
        <v>8.6956521739130405E-2</v>
      </c>
      <c r="K46" s="39">
        <v>0.13043478260869601</v>
      </c>
      <c r="L46" s="40">
        <v>0.08</v>
      </c>
      <c r="M46" s="40">
        <v>0.12</v>
      </c>
      <c r="N46" s="112">
        <v>1</v>
      </c>
      <c r="O46" s="112">
        <v>0</v>
      </c>
      <c r="P46" s="112">
        <v>1</v>
      </c>
      <c r="Q46" s="112">
        <v>0</v>
      </c>
      <c r="R46" s="42">
        <v>0.5</v>
      </c>
      <c r="S46" s="116">
        <v>18</v>
      </c>
      <c r="T46" s="116">
        <v>4</v>
      </c>
      <c r="U46" s="116">
        <v>1</v>
      </c>
      <c r="V46" s="116">
        <v>0</v>
      </c>
      <c r="W46" s="43">
        <v>0.78260869565217395</v>
      </c>
      <c r="X46" s="121">
        <v>19</v>
      </c>
      <c r="Y46" s="121">
        <v>4</v>
      </c>
      <c r="Z46" s="121">
        <v>2</v>
      </c>
      <c r="AA46" s="121">
        <v>0</v>
      </c>
      <c r="AB46" s="44">
        <v>0.76</v>
      </c>
    </row>
    <row r="47" spans="1:28" x14ac:dyDescent="0.25">
      <c r="A47" s="41" t="s">
        <v>103</v>
      </c>
      <c r="B47" s="41" t="s">
        <v>65</v>
      </c>
      <c r="C47" s="41" t="s">
        <v>132</v>
      </c>
      <c r="D47" s="41" t="s">
        <v>133</v>
      </c>
      <c r="E47" s="41">
        <v>2</v>
      </c>
      <c r="F47" s="41">
        <v>5</v>
      </c>
      <c r="G47" s="41">
        <v>7</v>
      </c>
      <c r="H47" s="38">
        <v>0.5</v>
      </c>
      <c r="I47" s="38">
        <v>0.5</v>
      </c>
      <c r="J47" s="39">
        <v>0.2</v>
      </c>
      <c r="K47" s="39">
        <v>0.2</v>
      </c>
      <c r="L47" s="40">
        <v>0.28571428571428598</v>
      </c>
      <c r="M47" s="40">
        <v>0.28571428571428598</v>
      </c>
      <c r="N47" s="112">
        <v>0</v>
      </c>
      <c r="O47" s="112">
        <v>1</v>
      </c>
      <c r="P47" s="112">
        <v>0</v>
      </c>
      <c r="Q47" s="112">
        <v>1</v>
      </c>
      <c r="R47" s="42">
        <v>0</v>
      </c>
      <c r="S47" s="116">
        <v>2</v>
      </c>
      <c r="T47" s="116">
        <v>1</v>
      </c>
      <c r="U47" s="116">
        <v>1</v>
      </c>
      <c r="V47" s="116">
        <v>1</v>
      </c>
      <c r="W47" s="43">
        <v>0.5</v>
      </c>
      <c r="X47" s="121">
        <v>2</v>
      </c>
      <c r="Y47" s="121">
        <v>2</v>
      </c>
      <c r="Z47" s="121">
        <v>1</v>
      </c>
      <c r="AA47" s="121">
        <v>2</v>
      </c>
      <c r="AB47" s="44">
        <v>0.4</v>
      </c>
    </row>
    <row r="48" spans="1:28" x14ac:dyDescent="0.25">
      <c r="A48" s="41" t="s">
        <v>103</v>
      </c>
      <c r="B48" s="41" t="s">
        <v>62</v>
      </c>
      <c r="C48" s="41" t="s">
        <v>134</v>
      </c>
      <c r="D48" s="41" t="s">
        <v>135</v>
      </c>
      <c r="E48" s="41">
        <v>7</v>
      </c>
      <c r="F48" s="41">
        <v>15</v>
      </c>
      <c r="G48" s="41">
        <v>22</v>
      </c>
      <c r="H48" s="38">
        <v>0.28571428571428598</v>
      </c>
      <c r="I48" s="38">
        <v>0.28571428571428598</v>
      </c>
      <c r="J48" s="39">
        <v>0.2</v>
      </c>
      <c r="K48" s="39">
        <v>0.33333333333333298</v>
      </c>
      <c r="L48" s="40">
        <v>0.22727272727272699</v>
      </c>
      <c r="M48" s="40">
        <v>0.31818181818181801</v>
      </c>
      <c r="N48" s="112">
        <v>4</v>
      </c>
      <c r="O48" s="112">
        <v>3</v>
      </c>
      <c r="P48" s="112">
        <v>0</v>
      </c>
      <c r="Q48" s="112">
        <v>0</v>
      </c>
      <c r="R48" s="42">
        <v>0.5714285714285714</v>
      </c>
      <c r="S48" s="116">
        <v>9</v>
      </c>
      <c r="T48" s="116">
        <v>4</v>
      </c>
      <c r="U48" s="116">
        <v>2</v>
      </c>
      <c r="V48" s="116">
        <v>0</v>
      </c>
      <c r="W48" s="43">
        <v>0.6</v>
      </c>
      <c r="X48" s="121">
        <v>13</v>
      </c>
      <c r="Y48" s="121">
        <v>7</v>
      </c>
      <c r="Z48" s="121">
        <v>2</v>
      </c>
      <c r="AA48" s="121">
        <v>0</v>
      </c>
      <c r="AB48" s="44">
        <v>0.59090909090909094</v>
      </c>
    </row>
    <row r="49" spans="1:28" x14ac:dyDescent="0.25">
      <c r="A49" s="41" t="s">
        <v>103</v>
      </c>
      <c r="B49" s="41" t="s">
        <v>55</v>
      </c>
      <c r="C49" s="41" t="s">
        <v>136</v>
      </c>
      <c r="D49" s="41" t="s">
        <v>137</v>
      </c>
      <c r="E49" s="41">
        <v>3</v>
      </c>
      <c r="F49" s="41">
        <v>10</v>
      </c>
      <c r="G49" s="41">
        <v>13</v>
      </c>
      <c r="H49" s="38">
        <v>0.66666666666666696</v>
      </c>
      <c r="I49" s="38">
        <v>0.66666666666666696</v>
      </c>
      <c r="J49" s="39">
        <v>0.3</v>
      </c>
      <c r="K49" s="39">
        <v>0.3</v>
      </c>
      <c r="L49" s="40">
        <v>0.38461538461538503</v>
      </c>
      <c r="M49" s="40">
        <v>0.38461538461538503</v>
      </c>
      <c r="N49" s="112">
        <v>0</v>
      </c>
      <c r="O49" s="112">
        <v>2</v>
      </c>
      <c r="P49" s="112">
        <v>0</v>
      </c>
      <c r="Q49" s="112">
        <v>1</v>
      </c>
      <c r="R49" s="42">
        <v>0</v>
      </c>
      <c r="S49" s="116">
        <v>3</v>
      </c>
      <c r="T49" s="116">
        <v>4</v>
      </c>
      <c r="U49" s="116">
        <v>1</v>
      </c>
      <c r="V49" s="116">
        <v>2</v>
      </c>
      <c r="W49" s="43">
        <v>0.375</v>
      </c>
      <c r="X49" s="121">
        <v>3</v>
      </c>
      <c r="Y49" s="121">
        <v>6</v>
      </c>
      <c r="Z49" s="121">
        <v>1</v>
      </c>
      <c r="AA49" s="121">
        <v>3</v>
      </c>
      <c r="AB49" s="44">
        <v>0.3</v>
      </c>
    </row>
    <row r="50" spans="1:28" x14ac:dyDescent="0.25">
      <c r="A50" s="41" t="s">
        <v>103</v>
      </c>
      <c r="B50" s="41" t="s">
        <v>62</v>
      </c>
      <c r="C50" s="41" t="s">
        <v>138</v>
      </c>
      <c r="D50" s="41" t="s">
        <v>139</v>
      </c>
      <c r="E50" s="41">
        <v>89</v>
      </c>
      <c r="F50" s="41">
        <v>96</v>
      </c>
      <c r="G50" s="41">
        <v>185</v>
      </c>
      <c r="H50" s="38">
        <v>7.8651685393258397E-2</v>
      </c>
      <c r="I50" s="38">
        <v>7.8651685393258397E-2</v>
      </c>
      <c r="J50" s="39">
        <v>0.19791666666666699</v>
      </c>
      <c r="K50" s="39">
        <v>0.16666666666666699</v>
      </c>
      <c r="L50" s="40">
        <v>0.14054054054054099</v>
      </c>
      <c r="M50" s="40">
        <v>0.124324324324324</v>
      </c>
      <c r="N50" s="112">
        <v>61</v>
      </c>
      <c r="O50" s="112">
        <v>8</v>
      </c>
      <c r="P50" s="112">
        <v>17</v>
      </c>
      <c r="Q50" s="112">
        <v>3</v>
      </c>
      <c r="R50" s="42">
        <v>0.70930232558139539</v>
      </c>
      <c r="S50" s="116">
        <v>62</v>
      </c>
      <c r="T50" s="116">
        <v>23</v>
      </c>
      <c r="U50" s="116">
        <v>10</v>
      </c>
      <c r="V50" s="116">
        <v>1</v>
      </c>
      <c r="W50" s="43">
        <v>0.65263157894736845</v>
      </c>
      <c r="X50" s="121">
        <v>123</v>
      </c>
      <c r="Y50" s="121">
        <v>31</v>
      </c>
      <c r="Z50" s="121">
        <v>27</v>
      </c>
      <c r="AA50" s="121">
        <v>4</v>
      </c>
      <c r="AB50" s="44">
        <v>0.6795580110497238</v>
      </c>
    </row>
    <row r="51" spans="1:28" x14ac:dyDescent="0.25">
      <c r="A51" s="41" t="s">
        <v>103</v>
      </c>
      <c r="B51" s="41" t="s">
        <v>62</v>
      </c>
      <c r="C51" s="41" t="s">
        <v>140</v>
      </c>
      <c r="D51" s="41" t="s">
        <v>141</v>
      </c>
      <c r="E51" s="41">
        <v>11</v>
      </c>
      <c r="F51" s="41">
        <v>8</v>
      </c>
      <c r="G51" s="41">
        <v>19</v>
      </c>
      <c r="H51" s="38">
        <v>9.0909090909090898E-2</v>
      </c>
      <c r="I51" s="38">
        <v>9.0909090909090898E-2</v>
      </c>
      <c r="J51" s="39">
        <v>0</v>
      </c>
      <c r="K51" s="39">
        <v>0</v>
      </c>
      <c r="L51" s="40">
        <v>5.2631578947368397E-2</v>
      </c>
      <c r="M51" s="40">
        <v>5.2631578947368397E-2</v>
      </c>
      <c r="N51" s="112">
        <v>5</v>
      </c>
      <c r="O51" s="112">
        <v>1</v>
      </c>
      <c r="P51" s="112">
        <v>5</v>
      </c>
      <c r="Q51" s="112">
        <v>0</v>
      </c>
      <c r="R51" s="42">
        <v>0.45454545454545453</v>
      </c>
      <c r="S51" s="116">
        <v>4</v>
      </c>
      <c r="T51" s="116">
        <v>1</v>
      </c>
      <c r="U51" s="116">
        <v>3</v>
      </c>
      <c r="V51" s="116">
        <v>0</v>
      </c>
      <c r="W51" s="43">
        <v>0.5</v>
      </c>
      <c r="X51" s="121">
        <v>9</v>
      </c>
      <c r="Y51" s="121">
        <v>2</v>
      </c>
      <c r="Z51" s="121">
        <v>8</v>
      </c>
      <c r="AA51" s="121">
        <v>0</v>
      </c>
      <c r="AB51" s="44">
        <v>0.47368421052631576</v>
      </c>
    </row>
    <row r="52" spans="1:28" x14ac:dyDescent="0.25">
      <c r="A52" s="41" t="s">
        <v>103</v>
      </c>
      <c r="B52" s="41" t="s">
        <v>52</v>
      </c>
      <c r="C52" s="41" t="s">
        <v>142</v>
      </c>
      <c r="D52" s="41" t="s">
        <v>143</v>
      </c>
      <c r="E52" s="41">
        <v>3</v>
      </c>
      <c r="F52" s="41">
        <v>5</v>
      </c>
      <c r="G52" s="41">
        <v>8</v>
      </c>
      <c r="H52" s="38">
        <v>0</v>
      </c>
      <c r="I52" s="38">
        <v>0</v>
      </c>
      <c r="J52" s="39">
        <v>0.2</v>
      </c>
      <c r="K52" s="39">
        <v>0.2</v>
      </c>
      <c r="L52" s="40">
        <v>0.125</v>
      </c>
      <c r="M52" s="40">
        <v>0.125</v>
      </c>
      <c r="N52" s="112">
        <v>3</v>
      </c>
      <c r="O52" s="112">
        <v>0</v>
      </c>
      <c r="P52" s="112">
        <v>0</v>
      </c>
      <c r="Q52" s="112">
        <v>0</v>
      </c>
      <c r="R52" s="42">
        <v>1</v>
      </c>
      <c r="S52" s="116">
        <v>3</v>
      </c>
      <c r="T52" s="116">
        <v>1</v>
      </c>
      <c r="U52" s="116">
        <v>1</v>
      </c>
      <c r="V52" s="116">
        <v>0</v>
      </c>
      <c r="W52" s="43">
        <v>0.6</v>
      </c>
      <c r="X52" s="121">
        <v>6</v>
      </c>
      <c r="Y52" s="121">
        <v>1</v>
      </c>
      <c r="Z52" s="121">
        <v>1</v>
      </c>
      <c r="AA52" s="121">
        <v>0</v>
      </c>
      <c r="AB52" s="44">
        <v>0.75</v>
      </c>
    </row>
    <row r="53" spans="1:28" x14ac:dyDescent="0.25">
      <c r="A53" s="41" t="s">
        <v>103</v>
      </c>
      <c r="B53" s="41" t="s">
        <v>49</v>
      </c>
      <c r="C53" s="41" t="s">
        <v>144</v>
      </c>
      <c r="D53" s="41" t="s">
        <v>145</v>
      </c>
      <c r="E53" s="41">
        <v>4</v>
      </c>
      <c r="F53" s="41">
        <v>15</v>
      </c>
      <c r="G53" s="41">
        <v>19</v>
      </c>
      <c r="H53" s="38">
        <v>0.5</v>
      </c>
      <c r="I53" s="38">
        <v>0</v>
      </c>
      <c r="J53" s="39">
        <v>0.133333333333333</v>
      </c>
      <c r="K53" s="39">
        <v>0.133333333333333</v>
      </c>
      <c r="L53" s="40">
        <v>0.21052631578947401</v>
      </c>
      <c r="M53" s="40">
        <v>0.105263157894737</v>
      </c>
      <c r="N53" s="112">
        <v>4</v>
      </c>
      <c r="O53" s="112">
        <v>0</v>
      </c>
      <c r="P53" s="112">
        <v>0</v>
      </c>
      <c r="Q53" s="112">
        <v>0</v>
      </c>
      <c r="R53" s="42">
        <v>1</v>
      </c>
      <c r="S53" s="116">
        <v>11</v>
      </c>
      <c r="T53" s="116">
        <v>2</v>
      </c>
      <c r="U53" s="116">
        <v>2</v>
      </c>
      <c r="V53" s="116">
        <v>0</v>
      </c>
      <c r="W53" s="43">
        <v>0.73333333333333328</v>
      </c>
      <c r="X53" s="121">
        <v>15</v>
      </c>
      <c r="Y53" s="121">
        <v>2</v>
      </c>
      <c r="Z53" s="121">
        <v>2</v>
      </c>
      <c r="AA53" s="121">
        <v>0</v>
      </c>
      <c r="AB53" s="44">
        <v>0.78947368421052633</v>
      </c>
    </row>
    <row r="54" spans="1:28" x14ac:dyDescent="0.25">
      <c r="A54" s="41" t="s">
        <v>103</v>
      </c>
      <c r="B54" s="41" t="s">
        <v>36</v>
      </c>
      <c r="C54" s="41" t="s">
        <v>146</v>
      </c>
      <c r="D54" s="41" t="s">
        <v>147</v>
      </c>
      <c r="E54" s="41">
        <v>7</v>
      </c>
      <c r="F54" s="41">
        <v>6</v>
      </c>
      <c r="G54" s="41">
        <v>13</v>
      </c>
      <c r="H54" s="38">
        <v>0.42857142857142899</v>
      </c>
      <c r="I54" s="38">
        <v>0.28571428571428598</v>
      </c>
      <c r="J54" s="39">
        <v>0</v>
      </c>
      <c r="K54" s="39">
        <v>0</v>
      </c>
      <c r="L54" s="40">
        <v>0.230769230769231</v>
      </c>
      <c r="M54" s="40">
        <v>0.15384615384615399</v>
      </c>
      <c r="N54" s="112">
        <v>3</v>
      </c>
      <c r="O54" s="112">
        <v>3</v>
      </c>
      <c r="P54" s="112">
        <v>1</v>
      </c>
      <c r="Q54" s="112">
        <v>0</v>
      </c>
      <c r="R54" s="42">
        <v>0.42857142857142855</v>
      </c>
      <c r="S54" s="116">
        <v>3</v>
      </c>
      <c r="T54" s="116">
        <v>0</v>
      </c>
      <c r="U54" s="116">
        <v>2</v>
      </c>
      <c r="V54" s="116">
        <v>1</v>
      </c>
      <c r="W54" s="43">
        <v>0.6</v>
      </c>
      <c r="X54" s="121">
        <v>6</v>
      </c>
      <c r="Y54" s="121">
        <v>3</v>
      </c>
      <c r="Z54" s="121">
        <v>3</v>
      </c>
      <c r="AA54" s="121">
        <v>1</v>
      </c>
      <c r="AB54" s="44">
        <v>0.5</v>
      </c>
    </row>
    <row r="55" spans="1:28" x14ac:dyDescent="0.25">
      <c r="A55" s="41" t="s">
        <v>103</v>
      </c>
      <c r="B55" s="41" t="s">
        <v>55</v>
      </c>
      <c r="C55" s="41" t="s">
        <v>148</v>
      </c>
      <c r="D55" s="41" t="s">
        <v>149</v>
      </c>
      <c r="E55" s="41">
        <v>2</v>
      </c>
      <c r="F55" s="41">
        <v>20</v>
      </c>
      <c r="G55" s="41">
        <v>22</v>
      </c>
      <c r="H55" s="38">
        <v>0</v>
      </c>
      <c r="I55" s="38">
        <v>0</v>
      </c>
      <c r="J55" s="39">
        <v>0.45</v>
      </c>
      <c r="K55" s="39">
        <v>0.3</v>
      </c>
      <c r="L55" s="40">
        <v>0.40909090909090901</v>
      </c>
      <c r="M55" s="40">
        <v>0.27272727272727298</v>
      </c>
      <c r="N55" s="112">
        <v>1</v>
      </c>
      <c r="O55" s="112">
        <v>0</v>
      </c>
      <c r="P55" s="112">
        <v>0</v>
      </c>
      <c r="Q55" s="112">
        <v>1</v>
      </c>
      <c r="R55" s="42">
        <v>1</v>
      </c>
      <c r="S55" s="116">
        <v>10</v>
      </c>
      <c r="T55" s="116">
        <v>9</v>
      </c>
      <c r="U55" s="116">
        <v>0</v>
      </c>
      <c r="V55" s="116">
        <v>1</v>
      </c>
      <c r="W55" s="43">
        <v>0.52631578947368418</v>
      </c>
      <c r="X55" s="121">
        <v>11</v>
      </c>
      <c r="Y55" s="121">
        <v>9</v>
      </c>
      <c r="Z55" s="121">
        <v>0</v>
      </c>
      <c r="AA55" s="121">
        <v>2</v>
      </c>
      <c r="AB55" s="44">
        <v>0.55000000000000004</v>
      </c>
    </row>
    <row r="56" spans="1:28" x14ac:dyDescent="0.25">
      <c r="A56" s="41" t="s">
        <v>103</v>
      </c>
      <c r="B56" s="41" t="s">
        <v>62</v>
      </c>
      <c r="C56" s="41" t="s">
        <v>150</v>
      </c>
      <c r="D56" s="41" t="s">
        <v>151</v>
      </c>
      <c r="E56" s="41">
        <v>1</v>
      </c>
      <c r="F56" s="41">
        <v>8</v>
      </c>
      <c r="G56" s="41">
        <v>9</v>
      </c>
      <c r="H56" s="38">
        <v>0</v>
      </c>
      <c r="I56" s="38">
        <v>0</v>
      </c>
      <c r="J56" s="39">
        <v>0.125</v>
      </c>
      <c r="K56" s="39">
        <v>0</v>
      </c>
      <c r="L56" s="40">
        <v>0.11111111111111099</v>
      </c>
      <c r="M56" s="40">
        <v>0</v>
      </c>
      <c r="N56" s="112">
        <v>0</v>
      </c>
      <c r="O56" s="112">
        <v>0</v>
      </c>
      <c r="P56" s="112">
        <v>0</v>
      </c>
      <c r="Q56" s="112">
        <v>1</v>
      </c>
      <c r="R56" s="42">
        <v>0</v>
      </c>
      <c r="S56" s="116">
        <v>7</v>
      </c>
      <c r="T56" s="116">
        <v>0</v>
      </c>
      <c r="U56" s="116">
        <v>0</v>
      </c>
      <c r="V56" s="116">
        <v>1</v>
      </c>
      <c r="W56" s="43">
        <v>1</v>
      </c>
      <c r="X56" s="121">
        <v>7</v>
      </c>
      <c r="Y56" s="121">
        <v>0</v>
      </c>
      <c r="Z56" s="121">
        <v>0</v>
      </c>
      <c r="AA56" s="121">
        <v>2</v>
      </c>
      <c r="AB56" s="44">
        <v>1</v>
      </c>
    </row>
    <row r="57" spans="1:28" x14ac:dyDescent="0.25">
      <c r="A57" s="41" t="s">
        <v>103</v>
      </c>
      <c r="B57" s="41" t="s">
        <v>46</v>
      </c>
      <c r="C57" s="41" t="s">
        <v>152</v>
      </c>
      <c r="D57" s="41" t="s">
        <v>153</v>
      </c>
      <c r="E57" s="41">
        <v>2</v>
      </c>
      <c r="F57" s="41">
        <v>2</v>
      </c>
      <c r="G57" s="41">
        <v>4</v>
      </c>
      <c r="H57" s="38">
        <v>0</v>
      </c>
      <c r="I57" s="38">
        <v>0</v>
      </c>
      <c r="J57" s="39">
        <v>0</v>
      </c>
      <c r="K57" s="39">
        <v>0</v>
      </c>
      <c r="L57" s="40">
        <v>0</v>
      </c>
      <c r="M57" s="40">
        <v>0</v>
      </c>
      <c r="N57" s="112">
        <v>2</v>
      </c>
      <c r="O57" s="112">
        <v>0</v>
      </c>
      <c r="P57" s="112">
        <v>0</v>
      </c>
      <c r="Q57" s="112">
        <v>0</v>
      </c>
      <c r="R57" s="42">
        <v>1</v>
      </c>
      <c r="S57" s="116">
        <v>2</v>
      </c>
      <c r="T57" s="116">
        <v>0</v>
      </c>
      <c r="U57" s="116">
        <v>0</v>
      </c>
      <c r="V57" s="116">
        <v>0</v>
      </c>
      <c r="W57" s="43">
        <v>1</v>
      </c>
      <c r="X57" s="121">
        <v>4</v>
      </c>
      <c r="Y57" s="121">
        <v>0</v>
      </c>
      <c r="Z57" s="121">
        <v>0</v>
      </c>
      <c r="AA57" s="121">
        <v>0</v>
      </c>
      <c r="AB57" s="44">
        <v>1</v>
      </c>
    </row>
    <row r="58" spans="1:28" x14ac:dyDescent="0.25">
      <c r="A58" s="41" t="s">
        <v>103</v>
      </c>
      <c r="B58" s="41" t="s">
        <v>62</v>
      </c>
      <c r="C58" s="41" t="s">
        <v>154</v>
      </c>
      <c r="D58" s="41" t="s">
        <v>155</v>
      </c>
      <c r="E58" s="41">
        <v>4</v>
      </c>
      <c r="F58" s="41">
        <v>28</v>
      </c>
      <c r="G58" s="41">
        <v>32</v>
      </c>
      <c r="H58" s="38">
        <v>0.25</v>
      </c>
      <c r="I58" s="38">
        <v>0.25</v>
      </c>
      <c r="J58" s="39">
        <v>0.107142857142857</v>
      </c>
      <c r="K58" s="39">
        <v>0.214285714285714</v>
      </c>
      <c r="L58" s="40">
        <v>0.125</v>
      </c>
      <c r="M58" s="40">
        <v>0.21875</v>
      </c>
      <c r="N58" s="112">
        <v>3</v>
      </c>
      <c r="O58" s="112">
        <v>1</v>
      </c>
      <c r="P58" s="112">
        <v>0</v>
      </c>
      <c r="Q58" s="112">
        <v>0</v>
      </c>
      <c r="R58" s="42">
        <v>0.75</v>
      </c>
      <c r="S58" s="116">
        <v>19</v>
      </c>
      <c r="T58" s="116">
        <v>6</v>
      </c>
      <c r="U58" s="116">
        <v>3</v>
      </c>
      <c r="V58" s="116">
        <v>0</v>
      </c>
      <c r="W58" s="43">
        <v>0.6785714285714286</v>
      </c>
      <c r="X58" s="121">
        <v>22</v>
      </c>
      <c r="Y58" s="121">
        <v>7</v>
      </c>
      <c r="Z58" s="121">
        <v>3</v>
      </c>
      <c r="AA58" s="121">
        <v>0</v>
      </c>
      <c r="AB58" s="44">
        <v>0.6875</v>
      </c>
    </row>
    <row r="59" spans="1:28" x14ac:dyDescent="0.25">
      <c r="A59" s="41" t="s">
        <v>103</v>
      </c>
      <c r="B59" s="41" t="s">
        <v>55</v>
      </c>
      <c r="C59" s="41" t="s">
        <v>156</v>
      </c>
      <c r="D59" s="41" t="s">
        <v>157</v>
      </c>
      <c r="E59" s="41">
        <v>2</v>
      </c>
      <c r="F59" s="41">
        <v>2</v>
      </c>
      <c r="G59" s="41">
        <v>4</v>
      </c>
      <c r="H59" s="38">
        <v>0</v>
      </c>
      <c r="I59" s="38">
        <v>0.5</v>
      </c>
      <c r="J59" s="39">
        <v>0</v>
      </c>
      <c r="K59" s="39">
        <v>0</v>
      </c>
      <c r="L59" s="40">
        <v>0</v>
      </c>
      <c r="M59" s="40">
        <v>0.25</v>
      </c>
      <c r="N59" s="112">
        <v>0</v>
      </c>
      <c r="O59" s="112">
        <v>1</v>
      </c>
      <c r="P59" s="112">
        <v>0</v>
      </c>
      <c r="Q59" s="112">
        <v>1</v>
      </c>
      <c r="R59" s="42">
        <v>0</v>
      </c>
      <c r="S59" s="116">
        <v>1</v>
      </c>
      <c r="T59" s="116">
        <v>0</v>
      </c>
      <c r="U59" s="116">
        <v>1</v>
      </c>
      <c r="V59" s="116">
        <v>0</v>
      </c>
      <c r="W59" s="43">
        <v>0.5</v>
      </c>
      <c r="X59" s="121">
        <v>1</v>
      </c>
      <c r="Y59" s="121">
        <v>1</v>
      </c>
      <c r="Z59" s="121">
        <v>1</v>
      </c>
      <c r="AA59" s="121">
        <v>1</v>
      </c>
      <c r="AB59" s="44">
        <v>0.33333333333333331</v>
      </c>
    </row>
    <row r="60" spans="1:28" x14ac:dyDescent="0.25">
      <c r="A60" s="41" t="s">
        <v>103</v>
      </c>
      <c r="B60" s="41" t="s">
        <v>78</v>
      </c>
      <c r="C60" s="41" t="s">
        <v>158</v>
      </c>
      <c r="D60" s="41" t="s">
        <v>159</v>
      </c>
      <c r="E60" s="41">
        <v>1</v>
      </c>
      <c r="F60" s="41">
        <v>1</v>
      </c>
      <c r="G60" s="41">
        <v>2</v>
      </c>
      <c r="H60" s="38">
        <v>0</v>
      </c>
      <c r="I60" s="38">
        <v>0</v>
      </c>
      <c r="J60" s="39">
        <v>0</v>
      </c>
      <c r="K60" s="39">
        <v>0</v>
      </c>
      <c r="L60" s="40">
        <v>0</v>
      </c>
      <c r="M60" s="40">
        <v>0</v>
      </c>
      <c r="N60" s="112">
        <v>1</v>
      </c>
      <c r="O60" s="112">
        <v>0</v>
      </c>
      <c r="P60" s="112">
        <v>0</v>
      </c>
      <c r="Q60" s="112">
        <v>0</v>
      </c>
      <c r="R60" s="42">
        <v>1</v>
      </c>
      <c r="S60" s="116">
        <v>1</v>
      </c>
      <c r="T60" s="116">
        <v>0</v>
      </c>
      <c r="U60" s="116">
        <v>0</v>
      </c>
      <c r="V60" s="116">
        <v>0</v>
      </c>
      <c r="W60" s="43">
        <v>1</v>
      </c>
      <c r="X60" s="121">
        <v>2</v>
      </c>
      <c r="Y60" s="121">
        <v>0</v>
      </c>
      <c r="Z60" s="121">
        <v>0</v>
      </c>
      <c r="AA60" s="121">
        <v>0</v>
      </c>
      <c r="AB60" s="44">
        <v>1</v>
      </c>
    </row>
    <row r="61" spans="1:28" x14ac:dyDescent="0.25">
      <c r="A61" s="41" t="s">
        <v>103</v>
      </c>
      <c r="B61" s="41" t="s">
        <v>36</v>
      </c>
      <c r="C61" s="41" t="s">
        <v>160</v>
      </c>
      <c r="D61" s="41" t="s">
        <v>161</v>
      </c>
      <c r="E61" s="41">
        <v>4</v>
      </c>
      <c r="F61" s="41">
        <v>4</v>
      </c>
      <c r="G61" s="41">
        <v>8</v>
      </c>
      <c r="H61" s="38">
        <v>0</v>
      </c>
      <c r="I61" s="38">
        <v>0</v>
      </c>
      <c r="J61" s="39">
        <v>0</v>
      </c>
      <c r="K61" s="39">
        <v>0.25</v>
      </c>
      <c r="L61" s="40">
        <v>0</v>
      </c>
      <c r="M61" s="40">
        <v>0.125</v>
      </c>
      <c r="N61" s="112">
        <v>4</v>
      </c>
      <c r="O61" s="112">
        <v>0</v>
      </c>
      <c r="P61" s="112">
        <v>0</v>
      </c>
      <c r="Q61" s="112">
        <v>0</v>
      </c>
      <c r="R61" s="42">
        <v>1</v>
      </c>
      <c r="S61" s="116">
        <v>3</v>
      </c>
      <c r="T61" s="116">
        <v>1</v>
      </c>
      <c r="U61" s="116">
        <v>0</v>
      </c>
      <c r="V61" s="116">
        <v>0</v>
      </c>
      <c r="W61" s="43">
        <v>0.75</v>
      </c>
      <c r="X61" s="121">
        <v>7</v>
      </c>
      <c r="Y61" s="121">
        <v>1</v>
      </c>
      <c r="Z61" s="121">
        <v>0</v>
      </c>
      <c r="AA61" s="121">
        <v>0</v>
      </c>
      <c r="AB61" s="44">
        <v>0.875</v>
      </c>
    </row>
    <row r="62" spans="1:28" x14ac:dyDescent="0.25">
      <c r="A62" s="41" t="s">
        <v>103</v>
      </c>
      <c r="B62" s="41" t="s">
        <v>43</v>
      </c>
      <c r="C62" s="41" t="s">
        <v>162</v>
      </c>
      <c r="D62" s="41" t="s">
        <v>163</v>
      </c>
      <c r="E62" s="41">
        <v>4</v>
      </c>
      <c r="F62" s="41">
        <v>8</v>
      </c>
      <c r="G62" s="41">
        <v>12</v>
      </c>
      <c r="H62" s="38">
        <v>0</v>
      </c>
      <c r="I62" s="38">
        <v>0.25</v>
      </c>
      <c r="J62" s="39">
        <v>0</v>
      </c>
      <c r="K62" s="39">
        <v>0</v>
      </c>
      <c r="L62" s="40">
        <v>0</v>
      </c>
      <c r="M62" s="40">
        <v>8.3333333333333301E-2</v>
      </c>
      <c r="N62" s="112">
        <v>3</v>
      </c>
      <c r="O62" s="112">
        <v>1</v>
      </c>
      <c r="P62" s="112">
        <v>0</v>
      </c>
      <c r="Q62" s="112">
        <v>0</v>
      </c>
      <c r="R62" s="42">
        <v>0.75</v>
      </c>
      <c r="S62" s="116">
        <v>8</v>
      </c>
      <c r="T62" s="116">
        <v>0</v>
      </c>
      <c r="U62" s="116">
        <v>0</v>
      </c>
      <c r="V62" s="116">
        <v>0</v>
      </c>
      <c r="W62" s="43">
        <v>1</v>
      </c>
      <c r="X62" s="121">
        <v>11</v>
      </c>
      <c r="Y62" s="121">
        <v>1</v>
      </c>
      <c r="Z62" s="121">
        <v>0</v>
      </c>
      <c r="AA62" s="121">
        <v>0</v>
      </c>
      <c r="AB62" s="44">
        <v>0.91666666666666663</v>
      </c>
    </row>
    <row r="63" spans="1:28" x14ac:dyDescent="0.25">
      <c r="A63" s="41" t="s">
        <v>103</v>
      </c>
      <c r="B63" s="41" t="s">
        <v>62</v>
      </c>
      <c r="C63" s="41" t="s">
        <v>164</v>
      </c>
      <c r="D63" s="41" t="s">
        <v>165</v>
      </c>
      <c r="E63" s="41">
        <v>3</v>
      </c>
      <c r="F63" s="41">
        <v>16</v>
      </c>
      <c r="G63" s="41">
        <v>19</v>
      </c>
      <c r="H63" s="38">
        <v>0</v>
      </c>
      <c r="I63" s="38">
        <v>0</v>
      </c>
      <c r="J63" s="39">
        <v>6.25E-2</v>
      </c>
      <c r="K63" s="39">
        <v>6.25E-2</v>
      </c>
      <c r="L63" s="40">
        <v>5.2631578947368397E-2</v>
      </c>
      <c r="M63" s="40">
        <v>5.2631578947368397E-2</v>
      </c>
      <c r="N63" s="112">
        <v>2</v>
      </c>
      <c r="O63" s="112">
        <v>0</v>
      </c>
      <c r="P63" s="112">
        <v>0</v>
      </c>
      <c r="Q63" s="112">
        <v>1</v>
      </c>
      <c r="R63" s="42">
        <v>1</v>
      </c>
      <c r="S63" s="116">
        <v>10</v>
      </c>
      <c r="T63" s="116">
        <v>1</v>
      </c>
      <c r="U63" s="116">
        <v>3</v>
      </c>
      <c r="V63" s="116">
        <v>2</v>
      </c>
      <c r="W63" s="43">
        <v>0.7142857142857143</v>
      </c>
      <c r="X63" s="121">
        <v>12</v>
      </c>
      <c r="Y63" s="121">
        <v>1</v>
      </c>
      <c r="Z63" s="121">
        <v>3</v>
      </c>
      <c r="AA63" s="121">
        <v>3</v>
      </c>
      <c r="AB63" s="44">
        <v>0.75</v>
      </c>
    </row>
    <row r="64" spans="1:28" x14ac:dyDescent="0.25">
      <c r="A64" s="41" t="s">
        <v>103</v>
      </c>
      <c r="B64" s="41" t="s">
        <v>78</v>
      </c>
      <c r="C64" s="41" t="s">
        <v>166</v>
      </c>
      <c r="D64" s="41" t="s">
        <v>167</v>
      </c>
      <c r="E64" s="41">
        <v>5</v>
      </c>
      <c r="F64" s="41">
        <v>1</v>
      </c>
      <c r="G64" s="41">
        <v>6</v>
      </c>
      <c r="H64" s="38">
        <v>0</v>
      </c>
      <c r="I64" s="38">
        <v>0</v>
      </c>
      <c r="J64" s="39">
        <v>0</v>
      </c>
      <c r="K64" s="39">
        <v>0</v>
      </c>
      <c r="L64" s="40">
        <v>0</v>
      </c>
      <c r="M64" s="40">
        <v>0</v>
      </c>
      <c r="N64" s="112">
        <v>5</v>
      </c>
      <c r="O64" s="112">
        <v>0</v>
      </c>
      <c r="P64" s="112">
        <v>0</v>
      </c>
      <c r="Q64" s="112">
        <v>0</v>
      </c>
      <c r="R64" s="42">
        <v>1</v>
      </c>
      <c r="S64" s="116">
        <v>1</v>
      </c>
      <c r="T64" s="116">
        <v>0</v>
      </c>
      <c r="U64" s="116">
        <v>0</v>
      </c>
      <c r="V64" s="116">
        <v>0</v>
      </c>
      <c r="W64" s="43">
        <v>1</v>
      </c>
      <c r="X64" s="121">
        <v>6</v>
      </c>
      <c r="Y64" s="121">
        <v>0</v>
      </c>
      <c r="Z64" s="121">
        <v>0</v>
      </c>
      <c r="AA64" s="121">
        <v>0</v>
      </c>
      <c r="AB64" s="44">
        <v>1</v>
      </c>
    </row>
    <row r="65" spans="1:28" x14ac:dyDescent="0.25">
      <c r="A65" s="41" t="s">
        <v>103</v>
      </c>
      <c r="B65" s="41" t="s">
        <v>78</v>
      </c>
      <c r="C65" s="41" t="s">
        <v>168</v>
      </c>
      <c r="D65" s="41" t="s">
        <v>169</v>
      </c>
      <c r="E65" s="41">
        <v>3</v>
      </c>
      <c r="F65" s="41">
        <v>2</v>
      </c>
      <c r="G65" s="41">
        <v>5</v>
      </c>
      <c r="H65" s="38">
        <v>0</v>
      </c>
      <c r="I65" s="38">
        <v>0</v>
      </c>
      <c r="J65" s="39">
        <v>0</v>
      </c>
      <c r="K65" s="39">
        <v>0.5</v>
      </c>
      <c r="L65" s="40">
        <v>0</v>
      </c>
      <c r="M65" s="40">
        <v>0.2</v>
      </c>
      <c r="N65" s="112">
        <v>2</v>
      </c>
      <c r="O65" s="112">
        <v>0</v>
      </c>
      <c r="P65" s="112">
        <v>1</v>
      </c>
      <c r="Q65" s="112">
        <v>0</v>
      </c>
      <c r="R65" s="42">
        <v>0.66666666666666663</v>
      </c>
      <c r="S65" s="116">
        <v>1</v>
      </c>
      <c r="T65" s="116">
        <v>1</v>
      </c>
      <c r="U65" s="116">
        <v>0</v>
      </c>
      <c r="V65" s="116">
        <v>0</v>
      </c>
      <c r="W65" s="43">
        <v>0.5</v>
      </c>
      <c r="X65" s="121">
        <v>3</v>
      </c>
      <c r="Y65" s="121">
        <v>1</v>
      </c>
      <c r="Z65" s="121">
        <v>1</v>
      </c>
      <c r="AA65" s="121">
        <v>0</v>
      </c>
      <c r="AB65" s="44">
        <v>0.6</v>
      </c>
    </row>
    <row r="66" spans="1:28" x14ac:dyDescent="0.25">
      <c r="A66" s="41" t="s">
        <v>103</v>
      </c>
      <c r="B66" s="41" t="s">
        <v>36</v>
      </c>
      <c r="C66" s="41" t="s">
        <v>170</v>
      </c>
      <c r="D66" s="41" t="s">
        <v>171</v>
      </c>
      <c r="E66" s="41">
        <v>2</v>
      </c>
      <c r="F66" s="41">
        <v>1</v>
      </c>
      <c r="G66" s="41">
        <v>3</v>
      </c>
      <c r="H66" s="38">
        <v>0.5</v>
      </c>
      <c r="I66" s="38">
        <v>0</v>
      </c>
      <c r="J66" s="39">
        <v>0</v>
      </c>
      <c r="K66" s="39">
        <v>0</v>
      </c>
      <c r="L66" s="40">
        <v>0.33333333333333298</v>
      </c>
      <c r="M66" s="40">
        <v>0</v>
      </c>
      <c r="N66" s="112">
        <v>2</v>
      </c>
      <c r="O66" s="112">
        <v>0</v>
      </c>
      <c r="P66" s="112">
        <v>0</v>
      </c>
      <c r="Q66" s="112">
        <v>0</v>
      </c>
      <c r="R66" s="42">
        <v>1</v>
      </c>
      <c r="S66" s="116">
        <v>1</v>
      </c>
      <c r="T66" s="116">
        <v>0</v>
      </c>
      <c r="U66" s="116">
        <v>0</v>
      </c>
      <c r="V66" s="116">
        <v>0</v>
      </c>
      <c r="W66" s="43">
        <v>1</v>
      </c>
      <c r="X66" s="121">
        <v>3</v>
      </c>
      <c r="Y66" s="121">
        <v>0</v>
      </c>
      <c r="Z66" s="121">
        <v>0</v>
      </c>
      <c r="AA66" s="121">
        <v>0</v>
      </c>
      <c r="AB66" s="44">
        <v>1</v>
      </c>
    </row>
    <row r="67" spans="1:28" x14ac:dyDescent="0.25">
      <c r="A67" s="41" t="s">
        <v>103</v>
      </c>
      <c r="B67" s="41" t="s">
        <v>62</v>
      </c>
      <c r="C67" s="41" t="s">
        <v>172</v>
      </c>
      <c r="D67" s="41" t="s">
        <v>173</v>
      </c>
      <c r="E67" s="41">
        <v>3</v>
      </c>
      <c r="F67" s="41">
        <v>4</v>
      </c>
      <c r="G67" s="41">
        <v>7</v>
      </c>
      <c r="H67" s="38">
        <v>0</v>
      </c>
      <c r="I67" s="38">
        <v>0</v>
      </c>
      <c r="J67" s="39">
        <v>0</v>
      </c>
      <c r="K67" s="39">
        <v>0.25</v>
      </c>
      <c r="L67" s="40">
        <v>0</v>
      </c>
      <c r="M67" s="40">
        <v>0.14285714285714299</v>
      </c>
      <c r="N67" s="112">
        <v>1</v>
      </c>
      <c r="O67" s="112">
        <v>0</v>
      </c>
      <c r="P67" s="112">
        <v>1</v>
      </c>
      <c r="Q67" s="112">
        <v>1</v>
      </c>
      <c r="R67" s="42">
        <v>0.5</v>
      </c>
      <c r="S67" s="116">
        <v>4</v>
      </c>
      <c r="T67" s="116">
        <v>0</v>
      </c>
      <c r="U67" s="116">
        <v>0</v>
      </c>
      <c r="V67" s="116">
        <v>0</v>
      </c>
      <c r="W67" s="43">
        <v>1</v>
      </c>
      <c r="X67" s="121">
        <v>5</v>
      </c>
      <c r="Y67" s="121">
        <v>0</v>
      </c>
      <c r="Z67" s="121">
        <v>1</v>
      </c>
      <c r="AA67" s="121">
        <v>1</v>
      </c>
      <c r="AB67" s="44">
        <v>0.83333333333333337</v>
      </c>
    </row>
    <row r="68" spans="1:28" x14ac:dyDescent="0.25">
      <c r="A68" s="41" t="s">
        <v>103</v>
      </c>
      <c r="B68" s="41" t="s">
        <v>46</v>
      </c>
      <c r="C68" s="41" t="s">
        <v>174</v>
      </c>
      <c r="D68" s="41" t="s">
        <v>175</v>
      </c>
      <c r="E68" s="41">
        <v>2</v>
      </c>
      <c r="F68" s="41">
        <v>4</v>
      </c>
      <c r="G68" s="41">
        <v>6</v>
      </c>
      <c r="H68" s="38">
        <v>0</v>
      </c>
      <c r="I68" s="38">
        <v>0</v>
      </c>
      <c r="J68" s="39">
        <v>0.5</v>
      </c>
      <c r="K68" s="39">
        <v>0</v>
      </c>
      <c r="L68" s="40">
        <v>0.33333333333333298</v>
      </c>
      <c r="M68" s="40">
        <v>0</v>
      </c>
      <c r="N68" s="112">
        <v>1</v>
      </c>
      <c r="O68" s="112">
        <v>0</v>
      </c>
      <c r="P68" s="112">
        <v>1</v>
      </c>
      <c r="Q68" s="112">
        <v>0</v>
      </c>
      <c r="R68" s="42">
        <v>0.5</v>
      </c>
      <c r="S68" s="116">
        <v>4</v>
      </c>
      <c r="T68" s="116">
        <v>0</v>
      </c>
      <c r="U68" s="116">
        <v>0</v>
      </c>
      <c r="V68" s="116">
        <v>0</v>
      </c>
      <c r="W68" s="43">
        <v>1</v>
      </c>
      <c r="X68" s="121">
        <v>5</v>
      </c>
      <c r="Y68" s="121">
        <v>0</v>
      </c>
      <c r="Z68" s="121">
        <v>1</v>
      </c>
      <c r="AA68" s="121">
        <v>0</v>
      </c>
      <c r="AB68" s="44">
        <v>0.83333333333333337</v>
      </c>
    </row>
    <row r="69" spans="1:28" x14ac:dyDescent="0.25">
      <c r="A69" s="41" t="s">
        <v>176</v>
      </c>
      <c r="B69" s="41" t="s">
        <v>177</v>
      </c>
      <c r="C69" s="41" t="s">
        <v>178</v>
      </c>
      <c r="D69" s="41" t="s">
        <v>179</v>
      </c>
      <c r="E69" s="41">
        <v>0</v>
      </c>
      <c r="F69" s="41">
        <v>2</v>
      </c>
      <c r="G69" s="41">
        <v>2</v>
      </c>
      <c r="H69" s="38">
        <v>0</v>
      </c>
      <c r="I69" s="38">
        <v>0</v>
      </c>
      <c r="J69" s="39">
        <v>0</v>
      </c>
      <c r="K69" s="39">
        <v>0</v>
      </c>
      <c r="L69" s="40">
        <v>0</v>
      </c>
      <c r="M69" s="40">
        <v>0</v>
      </c>
      <c r="N69" s="112"/>
      <c r="O69" s="112"/>
      <c r="P69" s="112"/>
      <c r="Q69" s="112"/>
      <c r="R69" s="42"/>
      <c r="S69" s="116">
        <v>2</v>
      </c>
      <c r="T69" s="116">
        <v>0</v>
      </c>
      <c r="U69" s="116">
        <v>0</v>
      </c>
      <c r="V69" s="116">
        <v>0</v>
      </c>
      <c r="W69" s="43">
        <v>1</v>
      </c>
      <c r="X69" s="121">
        <v>2</v>
      </c>
      <c r="Y69" s="121">
        <v>0</v>
      </c>
      <c r="Z69" s="121">
        <v>0</v>
      </c>
      <c r="AA69" s="121">
        <v>0</v>
      </c>
      <c r="AB69" s="44">
        <v>1</v>
      </c>
    </row>
    <row r="70" spans="1:28" x14ac:dyDescent="0.25">
      <c r="A70" s="41" t="s">
        <v>176</v>
      </c>
      <c r="B70" s="41" t="s">
        <v>177</v>
      </c>
      <c r="C70" s="41" t="s">
        <v>180</v>
      </c>
      <c r="D70" s="41" t="s">
        <v>181</v>
      </c>
      <c r="E70" s="41">
        <v>3</v>
      </c>
      <c r="F70" s="41">
        <v>2</v>
      </c>
      <c r="G70" s="41">
        <v>5</v>
      </c>
      <c r="H70" s="38">
        <v>0</v>
      </c>
      <c r="I70" s="38">
        <v>0</v>
      </c>
      <c r="J70" s="39">
        <v>0</v>
      </c>
      <c r="K70" s="39">
        <v>0</v>
      </c>
      <c r="L70" s="40">
        <v>0</v>
      </c>
      <c r="M70" s="40">
        <v>0</v>
      </c>
      <c r="N70" s="112">
        <v>0</v>
      </c>
      <c r="O70" s="112">
        <v>0</v>
      </c>
      <c r="P70" s="112">
        <v>2</v>
      </c>
      <c r="Q70" s="112">
        <v>1</v>
      </c>
      <c r="R70" s="42">
        <v>0</v>
      </c>
      <c r="S70" s="116">
        <v>2</v>
      </c>
      <c r="T70" s="116">
        <v>0</v>
      </c>
      <c r="U70" s="116">
        <v>0</v>
      </c>
      <c r="V70" s="116">
        <v>0</v>
      </c>
      <c r="W70" s="45">
        <v>1</v>
      </c>
      <c r="X70" s="121">
        <v>2</v>
      </c>
      <c r="Y70" s="121">
        <v>0</v>
      </c>
      <c r="Z70" s="121">
        <v>2</v>
      </c>
      <c r="AA70" s="121">
        <v>1</v>
      </c>
      <c r="AB70" s="44">
        <v>0.5</v>
      </c>
    </row>
    <row r="71" spans="1:28" x14ac:dyDescent="0.25">
      <c r="A71" s="41" t="s">
        <v>176</v>
      </c>
      <c r="B71" s="41" t="s">
        <v>177</v>
      </c>
      <c r="C71" s="41" t="s">
        <v>182</v>
      </c>
      <c r="D71" s="41" t="s">
        <v>183</v>
      </c>
      <c r="E71" s="41">
        <v>2</v>
      </c>
      <c r="F71" s="41">
        <v>3</v>
      </c>
      <c r="G71" s="41">
        <v>5</v>
      </c>
      <c r="H71" s="38">
        <v>0</v>
      </c>
      <c r="I71" s="38">
        <v>0</v>
      </c>
      <c r="J71" s="39">
        <v>0</v>
      </c>
      <c r="K71" s="39">
        <v>0</v>
      </c>
      <c r="L71" s="40">
        <v>0</v>
      </c>
      <c r="M71" s="40">
        <v>0</v>
      </c>
      <c r="N71" s="112">
        <v>0</v>
      </c>
      <c r="O71" s="112">
        <v>0</v>
      </c>
      <c r="P71" s="112">
        <v>1</v>
      </c>
      <c r="Q71" s="112">
        <v>1</v>
      </c>
      <c r="R71" s="42">
        <v>0</v>
      </c>
      <c r="S71" s="116">
        <v>0</v>
      </c>
      <c r="T71" s="116">
        <v>0</v>
      </c>
      <c r="U71" s="116">
        <v>0</v>
      </c>
      <c r="V71" s="116">
        <v>3</v>
      </c>
      <c r="W71" s="45">
        <v>0</v>
      </c>
      <c r="X71" s="121">
        <v>0</v>
      </c>
      <c r="Y71" s="121">
        <v>0</v>
      </c>
      <c r="Z71" s="121">
        <v>1</v>
      </c>
      <c r="AA71" s="121">
        <v>4</v>
      </c>
      <c r="AB71" s="44">
        <v>0</v>
      </c>
    </row>
    <row r="72" spans="1:28" x14ac:dyDescent="0.25">
      <c r="A72" s="41" t="s">
        <v>176</v>
      </c>
      <c r="B72" s="41" t="s">
        <v>177</v>
      </c>
      <c r="C72" s="41" t="s">
        <v>184</v>
      </c>
      <c r="D72" s="41" t="s">
        <v>185</v>
      </c>
      <c r="E72" s="41">
        <v>5</v>
      </c>
      <c r="F72" s="41">
        <v>7</v>
      </c>
      <c r="G72" s="41">
        <v>12</v>
      </c>
      <c r="H72" s="38">
        <v>0</v>
      </c>
      <c r="I72" s="38">
        <v>0</v>
      </c>
      <c r="J72" s="39">
        <v>0.42857142857142899</v>
      </c>
      <c r="K72" s="39">
        <v>0.28571428571428598</v>
      </c>
      <c r="L72" s="40">
        <v>0.25</v>
      </c>
      <c r="M72" s="40">
        <v>0.16666666666666699</v>
      </c>
      <c r="N72" s="112">
        <v>4</v>
      </c>
      <c r="O72" s="112">
        <v>0</v>
      </c>
      <c r="P72" s="112">
        <v>0</v>
      </c>
      <c r="Q72" s="112">
        <v>1</v>
      </c>
      <c r="R72" s="42">
        <v>1</v>
      </c>
      <c r="S72" s="116">
        <v>2</v>
      </c>
      <c r="T72" s="116">
        <v>2</v>
      </c>
      <c r="U72" s="116">
        <v>2</v>
      </c>
      <c r="V72" s="116">
        <v>1</v>
      </c>
      <c r="W72" s="45">
        <v>0.33333333333333331</v>
      </c>
      <c r="X72" s="121">
        <v>6</v>
      </c>
      <c r="Y72" s="121">
        <v>2</v>
      </c>
      <c r="Z72" s="121">
        <v>2</v>
      </c>
      <c r="AA72" s="121">
        <v>2</v>
      </c>
      <c r="AB72" s="44">
        <v>0.6</v>
      </c>
    </row>
    <row r="73" spans="1:28" x14ac:dyDescent="0.25">
      <c r="A73" s="41" t="s">
        <v>176</v>
      </c>
      <c r="B73" s="41" t="s">
        <v>177</v>
      </c>
      <c r="C73" s="41" t="s">
        <v>186</v>
      </c>
      <c r="D73" s="41" t="s">
        <v>187</v>
      </c>
      <c r="E73" s="41">
        <v>2</v>
      </c>
      <c r="F73" s="41">
        <v>3</v>
      </c>
      <c r="G73" s="41">
        <v>5</v>
      </c>
      <c r="H73" s="38">
        <v>0</v>
      </c>
      <c r="I73" s="38">
        <v>0</v>
      </c>
      <c r="J73" s="39">
        <v>0</v>
      </c>
      <c r="K73" s="39">
        <v>0</v>
      </c>
      <c r="L73" s="40">
        <v>0</v>
      </c>
      <c r="M73" s="40">
        <v>0</v>
      </c>
      <c r="N73" s="112">
        <v>0</v>
      </c>
      <c r="O73" s="112">
        <v>0</v>
      </c>
      <c r="P73" s="112">
        <v>0</v>
      </c>
      <c r="Q73" s="112">
        <v>2</v>
      </c>
      <c r="R73" s="42">
        <v>0</v>
      </c>
      <c r="S73" s="116">
        <v>1</v>
      </c>
      <c r="T73" s="116">
        <v>0</v>
      </c>
      <c r="U73" s="116">
        <v>1</v>
      </c>
      <c r="V73" s="116">
        <v>1</v>
      </c>
      <c r="W73" s="45">
        <v>0.5</v>
      </c>
      <c r="X73" s="121">
        <v>1</v>
      </c>
      <c r="Y73" s="121">
        <v>0</v>
      </c>
      <c r="Z73" s="121">
        <v>1</v>
      </c>
      <c r="AA73" s="121">
        <v>3</v>
      </c>
      <c r="AB73" s="44">
        <v>0.5</v>
      </c>
    </row>
    <row r="74" spans="1:28" x14ac:dyDescent="0.25">
      <c r="A74" s="41" t="s">
        <v>176</v>
      </c>
      <c r="B74" s="41" t="s">
        <v>177</v>
      </c>
      <c r="C74" s="41" t="s">
        <v>188</v>
      </c>
      <c r="D74" s="41" t="s">
        <v>189</v>
      </c>
      <c r="E74" s="41">
        <v>3</v>
      </c>
      <c r="F74" s="41">
        <v>2</v>
      </c>
      <c r="G74" s="41">
        <v>5</v>
      </c>
      <c r="H74" s="38">
        <v>0.33333333333333298</v>
      </c>
      <c r="I74" s="38">
        <v>0</v>
      </c>
      <c r="J74" s="39">
        <v>0</v>
      </c>
      <c r="K74" s="39">
        <v>0</v>
      </c>
      <c r="L74" s="40">
        <v>0.2</v>
      </c>
      <c r="M74" s="40">
        <v>0</v>
      </c>
      <c r="N74" s="112">
        <v>3</v>
      </c>
      <c r="O74" s="112">
        <v>0</v>
      </c>
      <c r="P74" s="112">
        <v>0</v>
      </c>
      <c r="Q74" s="112">
        <v>0</v>
      </c>
      <c r="R74" s="42">
        <v>1</v>
      </c>
      <c r="S74" s="116">
        <v>2</v>
      </c>
      <c r="T74" s="116">
        <v>0</v>
      </c>
      <c r="U74" s="116">
        <v>0</v>
      </c>
      <c r="V74" s="116">
        <v>0</v>
      </c>
      <c r="W74" s="45">
        <v>1</v>
      </c>
      <c r="X74" s="121">
        <v>5</v>
      </c>
      <c r="Y74" s="121">
        <v>0</v>
      </c>
      <c r="Z74" s="121">
        <v>0</v>
      </c>
      <c r="AA74" s="121">
        <v>0</v>
      </c>
      <c r="AB74" s="44">
        <v>1</v>
      </c>
    </row>
    <row r="75" spans="1:28" x14ac:dyDescent="0.25">
      <c r="A75" s="41" t="s">
        <v>176</v>
      </c>
      <c r="B75" s="41" t="s">
        <v>177</v>
      </c>
      <c r="C75" s="41" t="s">
        <v>190</v>
      </c>
      <c r="D75" s="41" t="s">
        <v>191</v>
      </c>
      <c r="E75" s="41">
        <v>3</v>
      </c>
      <c r="F75" s="41">
        <v>2</v>
      </c>
      <c r="G75" s="41">
        <v>5</v>
      </c>
      <c r="H75" s="38">
        <v>0</v>
      </c>
      <c r="I75" s="38">
        <v>0</v>
      </c>
      <c r="J75" s="39">
        <v>0</v>
      </c>
      <c r="K75" s="39">
        <v>0</v>
      </c>
      <c r="L75" s="40">
        <v>0</v>
      </c>
      <c r="M75" s="40">
        <v>0</v>
      </c>
      <c r="N75" s="112">
        <v>3</v>
      </c>
      <c r="O75" s="112">
        <v>0</v>
      </c>
      <c r="P75" s="112">
        <v>0</v>
      </c>
      <c r="Q75" s="112">
        <v>0</v>
      </c>
      <c r="R75" s="42">
        <v>1</v>
      </c>
      <c r="S75" s="116">
        <v>2</v>
      </c>
      <c r="T75" s="116">
        <v>0</v>
      </c>
      <c r="U75" s="116">
        <v>0</v>
      </c>
      <c r="V75" s="116">
        <v>0</v>
      </c>
      <c r="W75" s="45">
        <v>1</v>
      </c>
      <c r="X75" s="121">
        <v>5</v>
      </c>
      <c r="Y75" s="121">
        <v>0</v>
      </c>
      <c r="Z75" s="121">
        <v>0</v>
      </c>
      <c r="AA75" s="121">
        <v>0</v>
      </c>
      <c r="AB75" s="44">
        <v>1</v>
      </c>
    </row>
    <row r="76" spans="1:28" x14ac:dyDescent="0.25">
      <c r="A76" s="41" t="s">
        <v>176</v>
      </c>
      <c r="B76" s="41" t="s">
        <v>177</v>
      </c>
      <c r="C76" s="41" t="s">
        <v>192</v>
      </c>
      <c r="D76" s="41" t="s">
        <v>193</v>
      </c>
      <c r="E76" s="41">
        <v>2</v>
      </c>
      <c r="F76" s="41">
        <v>0</v>
      </c>
      <c r="G76" s="41">
        <v>2</v>
      </c>
      <c r="H76" s="38">
        <v>0</v>
      </c>
      <c r="I76" s="38">
        <v>0</v>
      </c>
      <c r="J76" s="39">
        <v>0</v>
      </c>
      <c r="K76" s="39">
        <v>0</v>
      </c>
      <c r="L76" s="40">
        <v>0</v>
      </c>
      <c r="M76" s="40">
        <v>0</v>
      </c>
      <c r="N76" s="112">
        <v>0</v>
      </c>
      <c r="O76" s="112">
        <v>0</v>
      </c>
      <c r="P76" s="112">
        <v>0</v>
      </c>
      <c r="Q76" s="112">
        <v>2</v>
      </c>
      <c r="R76" s="42">
        <v>0</v>
      </c>
      <c r="S76" s="116"/>
      <c r="T76" s="116"/>
      <c r="U76" s="116"/>
      <c r="V76" s="116"/>
      <c r="W76" s="45"/>
      <c r="X76" s="121">
        <v>0</v>
      </c>
      <c r="Y76" s="121">
        <v>0</v>
      </c>
      <c r="Z76" s="121">
        <v>0</v>
      </c>
      <c r="AA76" s="121">
        <v>2</v>
      </c>
      <c r="AB76" s="44">
        <v>0</v>
      </c>
    </row>
    <row r="77" spans="1:28" x14ac:dyDescent="0.25">
      <c r="A77" s="41" t="s">
        <v>176</v>
      </c>
      <c r="B77" s="41" t="s">
        <v>177</v>
      </c>
      <c r="C77" s="41" t="s">
        <v>194</v>
      </c>
      <c r="D77" s="41" t="s">
        <v>195</v>
      </c>
      <c r="E77" s="41">
        <v>1</v>
      </c>
      <c r="F77" s="41">
        <v>0</v>
      </c>
      <c r="G77" s="41">
        <v>1</v>
      </c>
      <c r="H77" s="38">
        <v>0</v>
      </c>
      <c r="I77" s="38">
        <v>0</v>
      </c>
      <c r="J77" s="39">
        <v>0</v>
      </c>
      <c r="K77" s="39">
        <v>0</v>
      </c>
      <c r="L77" s="40">
        <v>0</v>
      </c>
      <c r="M77" s="40">
        <v>0</v>
      </c>
      <c r="N77" s="112">
        <v>0</v>
      </c>
      <c r="O77" s="112">
        <v>0</v>
      </c>
      <c r="P77" s="112">
        <v>1</v>
      </c>
      <c r="Q77" s="112">
        <v>0</v>
      </c>
      <c r="R77" s="42">
        <v>0</v>
      </c>
      <c r="S77" s="116"/>
      <c r="T77" s="116"/>
      <c r="U77" s="116"/>
      <c r="V77" s="116"/>
      <c r="W77" s="45"/>
      <c r="X77" s="121">
        <v>0</v>
      </c>
      <c r="Y77" s="121">
        <v>0</v>
      </c>
      <c r="Z77" s="121">
        <v>1</v>
      </c>
      <c r="AA77" s="121">
        <v>0</v>
      </c>
      <c r="AB77" s="44">
        <v>0</v>
      </c>
    </row>
    <row r="78" spans="1:28" x14ac:dyDescent="0.25">
      <c r="A78" s="41" t="s">
        <v>176</v>
      </c>
      <c r="B78" s="41" t="s">
        <v>177</v>
      </c>
      <c r="C78" s="41" t="s">
        <v>196</v>
      </c>
      <c r="D78" s="41" t="s">
        <v>197</v>
      </c>
      <c r="E78" s="41">
        <v>1</v>
      </c>
      <c r="F78" s="41">
        <v>0</v>
      </c>
      <c r="G78" s="41">
        <v>1</v>
      </c>
      <c r="H78" s="38">
        <v>0</v>
      </c>
      <c r="I78" s="38">
        <v>0</v>
      </c>
      <c r="J78" s="39">
        <v>0</v>
      </c>
      <c r="K78" s="39">
        <v>0</v>
      </c>
      <c r="L78" s="40">
        <v>0</v>
      </c>
      <c r="M78" s="40">
        <v>0</v>
      </c>
      <c r="N78" s="112">
        <v>0</v>
      </c>
      <c r="O78" s="112">
        <v>0</v>
      </c>
      <c r="P78" s="112">
        <v>0</v>
      </c>
      <c r="Q78" s="112">
        <v>1</v>
      </c>
      <c r="R78" s="42">
        <v>0</v>
      </c>
      <c r="S78" s="116"/>
      <c r="T78" s="116"/>
      <c r="U78" s="116"/>
      <c r="V78" s="116"/>
      <c r="W78" s="45"/>
      <c r="X78" s="121">
        <v>0</v>
      </c>
      <c r="Y78" s="121">
        <v>0</v>
      </c>
      <c r="Z78" s="121">
        <v>0</v>
      </c>
      <c r="AA78" s="121">
        <v>1</v>
      </c>
      <c r="AB78" s="44">
        <v>0</v>
      </c>
    </row>
    <row r="79" spans="1:28" x14ac:dyDescent="0.25">
      <c r="A79" s="41" t="s">
        <v>35</v>
      </c>
      <c r="B79" s="41" t="s">
        <v>65</v>
      </c>
      <c r="C79" s="41" t="s">
        <v>198</v>
      </c>
      <c r="D79" s="41" t="s">
        <v>199</v>
      </c>
      <c r="E79" s="41">
        <v>5</v>
      </c>
      <c r="F79" s="41">
        <v>14</v>
      </c>
      <c r="G79" s="41">
        <v>19</v>
      </c>
      <c r="H79" s="38">
        <v>0</v>
      </c>
      <c r="I79" s="38">
        <v>0</v>
      </c>
      <c r="J79" s="39">
        <v>7.1428571428571397E-2</v>
      </c>
      <c r="K79" s="39">
        <v>0.14285714285714299</v>
      </c>
      <c r="L79" s="40">
        <v>5.2631578947368397E-2</v>
      </c>
      <c r="M79" s="40">
        <v>0.105263157894737</v>
      </c>
      <c r="N79" s="112">
        <v>3</v>
      </c>
      <c r="O79" s="112">
        <v>0</v>
      </c>
      <c r="P79" s="112">
        <v>2</v>
      </c>
      <c r="Q79" s="112">
        <v>0</v>
      </c>
      <c r="R79" s="42">
        <v>0.6</v>
      </c>
      <c r="S79" s="116">
        <v>10</v>
      </c>
      <c r="T79" s="116">
        <v>2</v>
      </c>
      <c r="U79" s="116">
        <v>2</v>
      </c>
      <c r="V79" s="116">
        <v>0</v>
      </c>
      <c r="W79" s="45">
        <v>0.7142857142857143</v>
      </c>
      <c r="X79" s="121">
        <v>13</v>
      </c>
      <c r="Y79" s="121">
        <v>2</v>
      </c>
      <c r="Z79" s="121">
        <v>4</v>
      </c>
      <c r="AA79" s="121">
        <v>0</v>
      </c>
      <c r="AB79" s="44">
        <v>0.68421052631578949</v>
      </c>
    </row>
    <row r="80" spans="1:28" x14ac:dyDescent="0.25">
      <c r="A80" s="41" t="s">
        <v>35</v>
      </c>
      <c r="B80" s="41" t="s">
        <v>65</v>
      </c>
      <c r="C80" s="41" t="s">
        <v>200</v>
      </c>
      <c r="D80" s="41" t="s">
        <v>201</v>
      </c>
      <c r="E80" s="41">
        <v>25</v>
      </c>
      <c r="F80" s="41">
        <v>29</v>
      </c>
      <c r="G80" s="41">
        <v>54</v>
      </c>
      <c r="H80" s="38">
        <v>0.16</v>
      </c>
      <c r="I80" s="38">
        <v>0.12</v>
      </c>
      <c r="J80" s="39">
        <v>0.13793103448275901</v>
      </c>
      <c r="K80" s="39">
        <v>0.13793103448275901</v>
      </c>
      <c r="L80" s="40">
        <v>0.148148148148148</v>
      </c>
      <c r="M80" s="40">
        <v>0.12962962962963001</v>
      </c>
      <c r="N80" s="112">
        <v>17</v>
      </c>
      <c r="O80" s="112">
        <v>4</v>
      </c>
      <c r="P80" s="112">
        <v>4</v>
      </c>
      <c r="Q80" s="112">
        <v>0</v>
      </c>
      <c r="R80" s="42">
        <v>0.68</v>
      </c>
      <c r="S80" s="116">
        <v>20</v>
      </c>
      <c r="T80" s="116">
        <v>4</v>
      </c>
      <c r="U80" s="116">
        <v>4</v>
      </c>
      <c r="V80" s="116">
        <v>1</v>
      </c>
      <c r="W80" s="45">
        <v>0.7142857142857143</v>
      </c>
      <c r="X80" s="121">
        <v>37</v>
      </c>
      <c r="Y80" s="121">
        <v>8</v>
      </c>
      <c r="Z80" s="121">
        <v>8</v>
      </c>
      <c r="AA80" s="121">
        <v>1</v>
      </c>
      <c r="AB80" s="44">
        <v>0.69811320754716977</v>
      </c>
    </row>
    <row r="81" spans="1:28" x14ac:dyDescent="0.25">
      <c r="A81" s="41" t="s">
        <v>35</v>
      </c>
      <c r="B81" s="41" t="s">
        <v>36</v>
      </c>
      <c r="C81" s="41" t="s">
        <v>202</v>
      </c>
      <c r="D81" s="41" t="s">
        <v>203</v>
      </c>
      <c r="E81" s="41">
        <v>1</v>
      </c>
      <c r="F81" s="41">
        <v>5</v>
      </c>
      <c r="G81" s="41">
        <v>6</v>
      </c>
      <c r="H81" s="38">
        <v>0</v>
      </c>
      <c r="I81" s="38">
        <v>0</v>
      </c>
      <c r="J81" s="39">
        <v>0.4</v>
      </c>
      <c r="K81" s="39">
        <v>0.4</v>
      </c>
      <c r="L81" s="40">
        <v>0.33333333333333298</v>
      </c>
      <c r="M81" s="40">
        <v>0.33333333333333298</v>
      </c>
      <c r="N81" s="112">
        <v>0</v>
      </c>
      <c r="O81" s="112">
        <v>0</v>
      </c>
      <c r="P81" s="112">
        <v>1</v>
      </c>
      <c r="Q81" s="112">
        <v>0</v>
      </c>
      <c r="R81" s="42">
        <v>0</v>
      </c>
      <c r="S81" s="116">
        <v>2</v>
      </c>
      <c r="T81" s="116">
        <v>2</v>
      </c>
      <c r="U81" s="116">
        <v>1</v>
      </c>
      <c r="V81" s="116">
        <v>0</v>
      </c>
      <c r="W81" s="45">
        <v>0.4</v>
      </c>
      <c r="X81" s="121">
        <v>2</v>
      </c>
      <c r="Y81" s="121">
        <v>2</v>
      </c>
      <c r="Z81" s="121">
        <v>2</v>
      </c>
      <c r="AA81" s="121">
        <v>0</v>
      </c>
      <c r="AB81" s="44">
        <v>0.33333333333333331</v>
      </c>
    </row>
    <row r="82" spans="1:28" x14ac:dyDescent="0.25">
      <c r="A82" s="41" t="s">
        <v>35</v>
      </c>
      <c r="B82" s="41" t="s">
        <v>55</v>
      </c>
      <c r="C82" s="41" t="s">
        <v>204</v>
      </c>
      <c r="D82" s="41" t="s">
        <v>205</v>
      </c>
      <c r="E82" s="41">
        <v>3</v>
      </c>
      <c r="F82" s="41">
        <v>9</v>
      </c>
      <c r="G82" s="41">
        <v>12</v>
      </c>
      <c r="H82" s="38">
        <v>0.66666666666666696</v>
      </c>
      <c r="I82" s="38">
        <v>0.33333333333333298</v>
      </c>
      <c r="J82" s="39">
        <v>0.11111111111111099</v>
      </c>
      <c r="K82" s="39">
        <v>0.11111111111111099</v>
      </c>
      <c r="L82" s="40">
        <v>0.25</v>
      </c>
      <c r="M82" s="40">
        <v>0.16666666666666699</v>
      </c>
      <c r="N82" s="112">
        <v>0</v>
      </c>
      <c r="O82" s="112">
        <v>2</v>
      </c>
      <c r="P82" s="112">
        <v>0</v>
      </c>
      <c r="Q82" s="112">
        <v>1</v>
      </c>
      <c r="R82" s="42">
        <v>0</v>
      </c>
      <c r="S82" s="116">
        <v>4</v>
      </c>
      <c r="T82" s="116">
        <v>1</v>
      </c>
      <c r="U82" s="116">
        <v>3</v>
      </c>
      <c r="V82" s="116">
        <v>1</v>
      </c>
      <c r="W82" s="45">
        <v>0.5</v>
      </c>
      <c r="X82" s="121">
        <v>4</v>
      </c>
      <c r="Y82" s="121">
        <v>3</v>
      </c>
      <c r="Z82" s="121">
        <v>3</v>
      </c>
      <c r="AA82" s="121">
        <v>2</v>
      </c>
      <c r="AB82" s="44">
        <v>0.4</v>
      </c>
    </row>
    <row r="83" spans="1:28" x14ac:dyDescent="0.25">
      <c r="A83" s="41" t="s">
        <v>35</v>
      </c>
      <c r="B83" s="41" t="s">
        <v>78</v>
      </c>
      <c r="C83" s="41" t="s">
        <v>206</v>
      </c>
      <c r="D83" s="41" t="s">
        <v>207</v>
      </c>
      <c r="E83" s="41">
        <v>1</v>
      </c>
      <c r="F83" s="41">
        <v>0</v>
      </c>
      <c r="G83" s="41">
        <v>1</v>
      </c>
      <c r="H83" s="38">
        <v>0</v>
      </c>
      <c r="I83" s="38">
        <v>0</v>
      </c>
      <c r="J83" s="39">
        <v>0</v>
      </c>
      <c r="K83" s="39">
        <v>0</v>
      </c>
      <c r="L83" s="40">
        <v>0</v>
      </c>
      <c r="M83" s="40">
        <v>0</v>
      </c>
      <c r="N83" s="112">
        <v>1</v>
      </c>
      <c r="O83" s="112">
        <v>0</v>
      </c>
      <c r="P83" s="112">
        <v>0</v>
      </c>
      <c r="Q83" s="112">
        <v>0</v>
      </c>
      <c r="R83" s="42">
        <v>1</v>
      </c>
      <c r="S83" s="116"/>
      <c r="T83" s="116"/>
      <c r="U83" s="116"/>
      <c r="V83" s="116"/>
      <c r="W83" s="45"/>
      <c r="X83" s="121">
        <v>1</v>
      </c>
      <c r="Y83" s="121">
        <v>0</v>
      </c>
      <c r="Z83" s="121">
        <v>0</v>
      </c>
      <c r="AA83" s="121">
        <v>0</v>
      </c>
      <c r="AB83" s="44">
        <v>1</v>
      </c>
    </row>
    <row r="84" spans="1:28" x14ac:dyDescent="0.25">
      <c r="A84" s="41" t="s">
        <v>103</v>
      </c>
      <c r="B84" s="41" t="s">
        <v>62</v>
      </c>
      <c r="C84" s="41" t="s">
        <v>208</v>
      </c>
      <c r="D84" s="41" t="s">
        <v>209</v>
      </c>
      <c r="E84" s="41">
        <v>8</v>
      </c>
      <c r="F84" s="41">
        <v>2</v>
      </c>
      <c r="G84" s="41">
        <v>10</v>
      </c>
      <c r="H84" s="38">
        <v>0.25</v>
      </c>
      <c r="I84" s="38">
        <v>0.25</v>
      </c>
      <c r="J84" s="39">
        <v>0</v>
      </c>
      <c r="K84" s="39">
        <v>0</v>
      </c>
      <c r="L84" s="40">
        <v>0.2</v>
      </c>
      <c r="M84" s="40">
        <v>0.2</v>
      </c>
      <c r="N84" s="112">
        <v>4</v>
      </c>
      <c r="O84" s="112">
        <v>2</v>
      </c>
      <c r="P84" s="112">
        <v>2</v>
      </c>
      <c r="Q84" s="112">
        <v>0</v>
      </c>
      <c r="R84" s="42">
        <v>0.5</v>
      </c>
      <c r="S84" s="116">
        <v>2</v>
      </c>
      <c r="T84" s="116">
        <v>0</v>
      </c>
      <c r="U84" s="116">
        <v>0</v>
      </c>
      <c r="V84" s="116">
        <v>0</v>
      </c>
      <c r="W84" s="45">
        <v>1</v>
      </c>
      <c r="X84" s="121">
        <v>6</v>
      </c>
      <c r="Y84" s="121">
        <v>2</v>
      </c>
      <c r="Z84" s="121">
        <v>2</v>
      </c>
      <c r="AA84" s="121">
        <v>0</v>
      </c>
      <c r="AB84" s="44">
        <v>0.6</v>
      </c>
    </row>
    <row r="85" spans="1:28" x14ac:dyDescent="0.25">
      <c r="A85" s="41" t="s">
        <v>103</v>
      </c>
      <c r="B85" s="41" t="s">
        <v>62</v>
      </c>
      <c r="C85" s="41" t="s">
        <v>210</v>
      </c>
      <c r="D85" s="41" t="s">
        <v>211</v>
      </c>
      <c r="E85" s="41">
        <v>1</v>
      </c>
      <c r="F85" s="41">
        <v>6</v>
      </c>
      <c r="G85" s="41">
        <v>7</v>
      </c>
      <c r="H85" s="38">
        <v>0</v>
      </c>
      <c r="I85" s="38">
        <v>0</v>
      </c>
      <c r="J85" s="39">
        <v>0.5</v>
      </c>
      <c r="K85" s="39">
        <v>0.66666666666666696</v>
      </c>
      <c r="L85" s="40">
        <v>0.42857142857142899</v>
      </c>
      <c r="M85" s="40">
        <v>0.57142857142857095</v>
      </c>
      <c r="N85" s="112">
        <v>1</v>
      </c>
      <c r="O85" s="112">
        <v>0</v>
      </c>
      <c r="P85" s="112">
        <v>0</v>
      </c>
      <c r="Q85" s="112">
        <v>0</v>
      </c>
      <c r="R85" s="42">
        <v>1</v>
      </c>
      <c r="S85" s="116">
        <v>1</v>
      </c>
      <c r="T85" s="116">
        <v>4</v>
      </c>
      <c r="U85" s="116">
        <v>1</v>
      </c>
      <c r="V85" s="116">
        <v>0</v>
      </c>
      <c r="W85" s="45">
        <v>0.16666666666666666</v>
      </c>
      <c r="X85" s="121">
        <v>2</v>
      </c>
      <c r="Y85" s="121">
        <v>4</v>
      </c>
      <c r="Z85" s="121">
        <v>1</v>
      </c>
      <c r="AA85" s="121">
        <v>0</v>
      </c>
      <c r="AB85" s="44">
        <v>0.2857142857142857</v>
      </c>
    </row>
  </sheetData>
  <autoFilter ref="B1:B85" xr:uid="{00000000-0009-0000-0000-000001000000}"/>
  <mergeCells count="13">
    <mergeCell ref="E2:G2"/>
    <mergeCell ref="AB2:AB3"/>
    <mergeCell ref="N2:Q2"/>
    <mergeCell ref="R2:R3"/>
    <mergeCell ref="S2:V2"/>
    <mergeCell ref="W2:W3"/>
    <mergeCell ref="X2:AA2"/>
    <mergeCell ref="X1:AB1"/>
    <mergeCell ref="H1:I1"/>
    <mergeCell ref="J1:K1"/>
    <mergeCell ref="L1:M1"/>
    <mergeCell ref="N1:R1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3"/>
  <sheetViews>
    <sheetView zoomScale="70" zoomScaleNormal="70" workbookViewId="0">
      <selection activeCell="C5" sqref="C5"/>
    </sheetView>
  </sheetViews>
  <sheetFormatPr baseColWidth="10" defaultColWidth="11.453125" defaultRowHeight="12.5" x14ac:dyDescent="0.25"/>
  <cols>
    <col min="1" max="1" width="11.7265625" style="1" customWidth="1"/>
    <col min="2" max="2" width="11.7265625" style="145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9" x14ac:dyDescent="0.3">
      <c r="A2" s="2" t="s">
        <v>18</v>
      </c>
      <c r="B2" s="147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36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176</v>
      </c>
      <c r="B4" s="146" t="s">
        <v>177</v>
      </c>
      <c r="C4" s="41" t="s">
        <v>179</v>
      </c>
      <c r="D4" s="41">
        <v>0</v>
      </c>
      <c r="E4" s="41">
        <v>2</v>
      </c>
      <c r="F4" s="41">
        <v>2</v>
      </c>
      <c r="G4" s="37">
        <v>0</v>
      </c>
      <c r="H4" s="38">
        <v>0</v>
      </c>
      <c r="I4" s="37">
        <v>0</v>
      </c>
      <c r="J4" s="39">
        <v>0</v>
      </c>
      <c r="K4" s="37">
        <v>0</v>
      </c>
      <c r="L4" s="40">
        <v>0</v>
      </c>
      <c r="M4" s="41"/>
      <c r="N4" s="41"/>
      <c r="O4" s="41"/>
      <c r="P4" s="41"/>
      <c r="Q4" s="42"/>
      <c r="R4" s="41">
        <v>2</v>
      </c>
      <c r="S4" s="41">
        <v>0</v>
      </c>
      <c r="T4" s="41">
        <v>0</v>
      </c>
      <c r="U4" s="41">
        <v>0</v>
      </c>
      <c r="V4" s="45">
        <v>1</v>
      </c>
      <c r="W4" s="41">
        <v>2</v>
      </c>
      <c r="X4" s="41">
        <v>0</v>
      </c>
      <c r="Y4" s="41">
        <v>0</v>
      </c>
      <c r="Z4" s="41">
        <v>0</v>
      </c>
      <c r="AA4" s="44">
        <v>1</v>
      </c>
    </row>
    <row r="5" spans="1:27" x14ac:dyDescent="0.25">
      <c r="A5" s="41" t="s">
        <v>176</v>
      </c>
      <c r="B5" s="146" t="s">
        <v>177</v>
      </c>
      <c r="C5" s="41" t="s">
        <v>181</v>
      </c>
      <c r="D5" s="41">
        <v>3</v>
      </c>
      <c r="E5" s="41">
        <v>2</v>
      </c>
      <c r="F5" s="41">
        <v>5</v>
      </c>
      <c r="G5" s="37">
        <v>0</v>
      </c>
      <c r="H5" s="38">
        <v>0</v>
      </c>
      <c r="I5" s="37">
        <v>0</v>
      </c>
      <c r="J5" s="39">
        <v>0</v>
      </c>
      <c r="K5" s="37">
        <v>0</v>
      </c>
      <c r="L5" s="40">
        <v>0</v>
      </c>
      <c r="M5" s="41">
        <v>0</v>
      </c>
      <c r="N5" s="41">
        <v>0</v>
      </c>
      <c r="O5" s="41">
        <v>2</v>
      </c>
      <c r="P5" s="41">
        <v>1</v>
      </c>
      <c r="Q5" s="42">
        <v>0</v>
      </c>
      <c r="R5" s="41">
        <v>2</v>
      </c>
      <c r="S5" s="41">
        <v>0</v>
      </c>
      <c r="T5" s="41">
        <v>0</v>
      </c>
      <c r="U5" s="41">
        <v>0</v>
      </c>
      <c r="V5" s="45">
        <v>1</v>
      </c>
      <c r="W5" s="41">
        <v>2</v>
      </c>
      <c r="X5" s="41">
        <v>0</v>
      </c>
      <c r="Y5" s="41">
        <v>2</v>
      </c>
      <c r="Z5" s="41">
        <v>1</v>
      </c>
      <c r="AA5" s="44">
        <v>0.5</v>
      </c>
    </row>
    <row r="6" spans="1:27" x14ac:dyDescent="0.25">
      <c r="A6" s="41" t="s">
        <v>176</v>
      </c>
      <c r="B6" s="146" t="s">
        <v>177</v>
      </c>
      <c r="C6" s="41" t="s">
        <v>183</v>
      </c>
      <c r="D6" s="41">
        <v>2</v>
      </c>
      <c r="E6" s="41">
        <v>3</v>
      </c>
      <c r="F6" s="41">
        <v>5</v>
      </c>
      <c r="G6" s="37">
        <v>0</v>
      </c>
      <c r="H6" s="38">
        <v>0</v>
      </c>
      <c r="I6" s="37">
        <v>0</v>
      </c>
      <c r="J6" s="39">
        <v>0</v>
      </c>
      <c r="K6" s="37">
        <v>0</v>
      </c>
      <c r="L6" s="40">
        <v>0</v>
      </c>
      <c r="M6" s="41">
        <v>0</v>
      </c>
      <c r="N6" s="41">
        <v>0</v>
      </c>
      <c r="O6" s="41">
        <v>1</v>
      </c>
      <c r="P6" s="41">
        <v>1</v>
      </c>
      <c r="Q6" s="42">
        <v>0</v>
      </c>
      <c r="R6" s="41">
        <v>0</v>
      </c>
      <c r="S6" s="41">
        <v>0</v>
      </c>
      <c r="T6" s="41">
        <v>0</v>
      </c>
      <c r="U6" s="41">
        <v>3</v>
      </c>
      <c r="V6" s="45">
        <v>0</v>
      </c>
      <c r="W6" s="41">
        <v>0</v>
      </c>
      <c r="X6" s="41">
        <v>0</v>
      </c>
      <c r="Y6" s="41">
        <v>1</v>
      </c>
      <c r="Z6" s="41">
        <v>4</v>
      </c>
      <c r="AA6" s="44">
        <v>0</v>
      </c>
    </row>
    <row r="7" spans="1:27" x14ac:dyDescent="0.25">
      <c r="A7" s="41" t="s">
        <v>176</v>
      </c>
      <c r="B7" s="146" t="s">
        <v>177</v>
      </c>
      <c r="C7" s="41" t="s">
        <v>185</v>
      </c>
      <c r="D7" s="41">
        <v>5</v>
      </c>
      <c r="E7" s="41">
        <v>7</v>
      </c>
      <c r="F7" s="41">
        <v>12</v>
      </c>
      <c r="G7" s="37">
        <v>0</v>
      </c>
      <c r="H7" s="38">
        <v>0</v>
      </c>
      <c r="I7" s="37">
        <v>0.42857142857142899</v>
      </c>
      <c r="J7" s="39">
        <v>0.28571428571428598</v>
      </c>
      <c r="K7" s="37">
        <v>0.25</v>
      </c>
      <c r="L7" s="40">
        <v>0.16666666666666699</v>
      </c>
      <c r="M7" s="41">
        <v>4</v>
      </c>
      <c r="N7" s="41">
        <v>0</v>
      </c>
      <c r="O7" s="41">
        <v>0</v>
      </c>
      <c r="P7" s="41">
        <v>1</v>
      </c>
      <c r="Q7" s="42">
        <v>1</v>
      </c>
      <c r="R7" s="41">
        <v>2</v>
      </c>
      <c r="S7" s="41">
        <v>2</v>
      </c>
      <c r="T7" s="41">
        <v>2</v>
      </c>
      <c r="U7" s="41">
        <v>1</v>
      </c>
      <c r="V7" s="45">
        <v>0.33333333333333331</v>
      </c>
      <c r="W7" s="41">
        <v>6</v>
      </c>
      <c r="X7" s="41">
        <v>2</v>
      </c>
      <c r="Y7" s="41">
        <v>2</v>
      </c>
      <c r="Z7" s="41">
        <v>2</v>
      </c>
      <c r="AA7" s="44">
        <v>0.6</v>
      </c>
    </row>
    <row r="8" spans="1:27" x14ac:dyDescent="0.25">
      <c r="A8" s="41" t="s">
        <v>176</v>
      </c>
      <c r="B8" s="146" t="s">
        <v>177</v>
      </c>
      <c r="C8" s="41" t="s">
        <v>187</v>
      </c>
      <c r="D8" s="41">
        <v>2</v>
      </c>
      <c r="E8" s="41">
        <v>3</v>
      </c>
      <c r="F8" s="41">
        <v>5</v>
      </c>
      <c r="G8" s="37">
        <v>0</v>
      </c>
      <c r="H8" s="38">
        <v>0</v>
      </c>
      <c r="I8" s="37">
        <v>0</v>
      </c>
      <c r="J8" s="39">
        <v>0</v>
      </c>
      <c r="K8" s="37">
        <v>0</v>
      </c>
      <c r="L8" s="40">
        <v>0</v>
      </c>
      <c r="M8" s="41">
        <v>0</v>
      </c>
      <c r="N8" s="41">
        <v>0</v>
      </c>
      <c r="O8" s="41">
        <v>0</v>
      </c>
      <c r="P8" s="41">
        <v>2</v>
      </c>
      <c r="Q8" s="42">
        <v>0</v>
      </c>
      <c r="R8" s="41">
        <v>1</v>
      </c>
      <c r="S8" s="41">
        <v>0</v>
      </c>
      <c r="T8" s="41">
        <v>1</v>
      </c>
      <c r="U8" s="41">
        <v>1</v>
      </c>
      <c r="V8" s="45">
        <v>0.5</v>
      </c>
      <c r="W8" s="41">
        <v>1</v>
      </c>
      <c r="X8" s="41">
        <v>0</v>
      </c>
      <c r="Y8" s="41">
        <v>1</v>
      </c>
      <c r="Z8" s="41">
        <v>3</v>
      </c>
      <c r="AA8" s="44">
        <v>0.5</v>
      </c>
    </row>
    <row r="9" spans="1:27" x14ac:dyDescent="0.25">
      <c r="A9" s="41" t="s">
        <v>176</v>
      </c>
      <c r="B9" s="146" t="s">
        <v>177</v>
      </c>
      <c r="C9" s="41" t="s">
        <v>189</v>
      </c>
      <c r="D9" s="41">
        <v>3</v>
      </c>
      <c r="E9" s="41">
        <v>2</v>
      </c>
      <c r="F9" s="41">
        <v>5</v>
      </c>
      <c r="G9" s="37">
        <v>0.33333333333333298</v>
      </c>
      <c r="H9" s="38">
        <v>0</v>
      </c>
      <c r="I9" s="37">
        <v>0</v>
      </c>
      <c r="J9" s="39">
        <v>0</v>
      </c>
      <c r="K9" s="37">
        <v>0.2</v>
      </c>
      <c r="L9" s="40">
        <v>0</v>
      </c>
      <c r="M9" s="41">
        <v>3</v>
      </c>
      <c r="N9" s="41">
        <v>0</v>
      </c>
      <c r="O9" s="41">
        <v>0</v>
      </c>
      <c r="P9" s="41">
        <v>0</v>
      </c>
      <c r="Q9" s="42">
        <v>1</v>
      </c>
      <c r="R9" s="41">
        <v>2</v>
      </c>
      <c r="S9" s="41">
        <v>0</v>
      </c>
      <c r="T9" s="41">
        <v>0</v>
      </c>
      <c r="U9" s="41">
        <v>0</v>
      </c>
      <c r="V9" s="45">
        <v>1</v>
      </c>
      <c r="W9" s="41">
        <v>5</v>
      </c>
      <c r="X9" s="41">
        <v>0</v>
      </c>
      <c r="Y9" s="41">
        <v>0</v>
      </c>
      <c r="Z9" s="41">
        <v>0</v>
      </c>
      <c r="AA9" s="44">
        <v>1</v>
      </c>
    </row>
    <row r="10" spans="1:27" x14ac:dyDescent="0.25">
      <c r="A10" s="41" t="s">
        <v>176</v>
      </c>
      <c r="B10" s="146" t="s">
        <v>177</v>
      </c>
      <c r="C10" s="41" t="s">
        <v>191</v>
      </c>
      <c r="D10" s="41">
        <v>3</v>
      </c>
      <c r="E10" s="41">
        <v>2</v>
      </c>
      <c r="F10" s="41">
        <v>5</v>
      </c>
      <c r="G10" s="37">
        <v>0</v>
      </c>
      <c r="H10" s="38">
        <v>0</v>
      </c>
      <c r="I10" s="37">
        <v>0</v>
      </c>
      <c r="J10" s="39">
        <v>0</v>
      </c>
      <c r="K10" s="37">
        <v>0</v>
      </c>
      <c r="L10" s="40">
        <v>0</v>
      </c>
      <c r="M10" s="41">
        <v>3</v>
      </c>
      <c r="N10" s="41">
        <v>0</v>
      </c>
      <c r="O10" s="41">
        <v>0</v>
      </c>
      <c r="P10" s="41">
        <v>0</v>
      </c>
      <c r="Q10" s="42">
        <v>1</v>
      </c>
      <c r="R10" s="41">
        <v>2</v>
      </c>
      <c r="S10" s="41">
        <v>0</v>
      </c>
      <c r="T10" s="41">
        <v>0</v>
      </c>
      <c r="U10" s="41">
        <v>0</v>
      </c>
      <c r="V10" s="45">
        <v>1</v>
      </c>
      <c r="W10" s="41">
        <v>5</v>
      </c>
      <c r="X10" s="41">
        <v>0</v>
      </c>
      <c r="Y10" s="41">
        <v>0</v>
      </c>
      <c r="Z10" s="41">
        <v>0</v>
      </c>
      <c r="AA10" s="44">
        <v>1</v>
      </c>
    </row>
    <row r="11" spans="1:27" x14ac:dyDescent="0.25">
      <c r="A11" s="41" t="s">
        <v>176</v>
      </c>
      <c r="B11" s="146" t="s">
        <v>177</v>
      </c>
      <c r="C11" s="41" t="s">
        <v>193</v>
      </c>
      <c r="D11" s="41">
        <v>2</v>
      </c>
      <c r="E11" s="41">
        <v>0</v>
      </c>
      <c r="F11" s="41">
        <v>2</v>
      </c>
      <c r="G11" s="37">
        <v>0</v>
      </c>
      <c r="H11" s="38">
        <v>0</v>
      </c>
      <c r="I11" s="37">
        <v>0</v>
      </c>
      <c r="J11" s="39">
        <v>0</v>
      </c>
      <c r="K11" s="37">
        <v>0</v>
      </c>
      <c r="L11" s="40">
        <v>0</v>
      </c>
      <c r="M11" s="41">
        <v>0</v>
      </c>
      <c r="N11" s="41">
        <v>0</v>
      </c>
      <c r="O11" s="41">
        <v>0</v>
      </c>
      <c r="P11" s="41">
        <v>2</v>
      </c>
      <c r="Q11" s="42">
        <v>0</v>
      </c>
      <c r="R11" s="41"/>
      <c r="S11" s="41"/>
      <c r="T11" s="41"/>
      <c r="U11" s="41"/>
      <c r="V11" s="45"/>
      <c r="W11" s="41">
        <v>0</v>
      </c>
      <c r="X11" s="41">
        <v>0</v>
      </c>
      <c r="Y11" s="41">
        <v>0</v>
      </c>
      <c r="Z11" s="41">
        <v>2</v>
      </c>
      <c r="AA11" s="44">
        <v>0</v>
      </c>
    </row>
    <row r="12" spans="1:27" x14ac:dyDescent="0.25">
      <c r="A12" s="41" t="s">
        <v>176</v>
      </c>
      <c r="B12" s="146" t="s">
        <v>177</v>
      </c>
      <c r="C12" s="41" t="s">
        <v>195</v>
      </c>
      <c r="D12" s="41">
        <v>1</v>
      </c>
      <c r="E12" s="41">
        <v>0</v>
      </c>
      <c r="F12" s="41">
        <v>1</v>
      </c>
      <c r="G12" s="37">
        <v>0</v>
      </c>
      <c r="H12" s="38">
        <v>0</v>
      </c>
      <c r="I12" s="37">
        <v>0</v>
      </c>
      <c r="J12" s="39">
        <v>0</v>
      </c>
      <c r="K12" s="37">
        <v>0</v>
      </c>
      <c r="L12" s="40">
        <v>0</v>
      </c>
      <c r="M12" s="41">
        <v>0</v>
      </c>
      <c r="N12" s="41">
        <v>0</v>
      </c>
      <c r="O12" s="41">
        <v>1</v>
      </c>
      <c r="P12" s="41">
        <v>0</v>
      </c>
      <c r="Q12" s="42">
        <v>0</v>
      </c>
      <c r="R12" s="41"/>
      <c r="S12" s="41"/>
      <c r="T12" s="41"/>
      <c r="U12" s="41"/>
      <c r="V12" s="45"/>
      <c r="W12" s="41">
        <v>0</v>
      </c>
      <c r="X12" s="41">
        <v>0</v>
      </c>
      <c r="Y12" s="41">
        <v>1</v>
      </c>
      <c r="Z12" s="41">
        <v>0</v>
      </c>
      <c r="AA12" s="44">
        <v>0</v>
      </c>
    </row>
    <row r="13" spans="1:27" x14ac:dyDescent="0.25">
      <c r="A13" s="41" t="s">
        <v>176</v>
      </c>
      <c r="B13" s="146" t="s">
        <v>177</v>
      </c>
      <c r="C13" s="41" t="s">
        <v>197</v>
      </c>
      <c r="D13" s="41">
        <v>1</v>
      </c>
      <c r="E13" s="41">
        <v>0</v>
      </c>
      <c r="F13" s="41">
        <v>1</v>
      </c>
      <c r="G13" s="37">
        <v>0</v>
      </c>
      <c r="H13" s="38">
        <v>0</v>
      </c>
      <c r="I13" s="37">
        <v>0</v>
      </c>
      <c r="J13" s="39">
        <v>0</v>
      </c>
      <c r="K13" s="37">
        <v>0</v>
      </c>
      <c r="L13" s="40">
        <v>0</v>
      </c>
      <c r="M13" s="41">
        <v>0</v>
      </c>
      <c r="N13" s="41">
        <v>0</v>
      </c>
      <c r="O13" s="41">
        <v>0</v>
      </c>
      <c r="P13" s="41">
        <v>1</v>
      </c>
      <c r="Q13" s="42">
        <v>0</v>
      </c>
      <c r="R13" s="41"/>
      <c r="S13" s="41"/>
      <c r="T13" s="41"/>
      <c r="U13" s="41"/>
      <c r="V13" s="45"/>
      <c r="W13" s="41">
        <v>0</v>
      </c>
      <c r="X13" s="41">
        <v>0</v>
      </c>
      <c r="Y13" s="41">
        <v>0</v>
      </c>
      <c r="Z13" s="41">
        <v>1</v>
      </c>
      <c r="AA13" s="44">
        <v>0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78</v>
      </c>
      <c r="C4" s="41" t="s">
        <v>80</v>
      </c>
      <c r="D4" s="41">
        <v>6</v>
      </c>
      <c r="E4" s="41">
        <v>7</v>
      </c>
      <c r="F4" s="41">
        <v>13</v>
      </c>
      <c r="G4" s="37">
        <v>0</v>
      </c>
      <c r="H4" s="38">
        <v>0</v>
      </c>
      <c r="I4" s="37">
        <v>0</v>
      </c>
      <c r="J4" s="39">
        <v>0</v>
      </c>
      <c r="K4" s="37">
        <v>0</v>
      </c>
      <c r="L4" s="40">
        <v>0</v>
      </c>
      <c r="M4" s="41">
        <v>5</v>
      </c>
      <c r="N4" s="41">
        <v>0</v>
      </c>
      <c r="O4" s="41">
        <v>0</v>
      </c>
      <c r="P4" s="41">
        <v>1</v>
      </c>
      <c r="Q4" s="42">
        <v>1</v>
      </c>
      <c r="R4" s="41">
        <v>7</v>
      </c>
      <c r="S4" s="41">
        <v>0</v>
      </c>
      <c r="T4" s="41">
        <v>0</v>
      </c>
      <c r="U4" s="41">
        <v>0</v>
      </c>
      <c r="V4" s="43">
        <v>1</v>
      </c>
      <c r="W4" s="41">
        <v>12</v>
      </c>
      <c r="X4" s="41">
        <v>0</v>
      </c>
      <c r="Y4" s="41">
        <v>0</v>
      </c>
      <c r="Z4" s="41">
        <v>1</v>
      </c>
      <c r="AA4" s="44">
        <v>1</v>
      </c>
    </row>
    <row r="5" spans="1:27" x14ac:dyDescent="0.25">
      <c r="A5" s="41" t="s">
        <v>35</v>
      </c>
      <c r="B5" s="41" t="s">
        <v>78</v>
      </c>
      <c r="C5" s="41" t="s">
        <v>82</v>
      </c>
      <c r="D5" s="41">
        <v>10</v>
      </c>
      <c r="E5" s="41">
        <v>12</v>
      </c>
      <c r="F5" s="41">
        <v>22</v>
      </c>
      <c r="G5" s="37">
        <v>0.1</v>
      </c>
      <c r="H5" s="38">
        <v>0</v>
      </c>
      <c r="I5" s="37">
        <v>0</v>
      </c>
      <c r="J5" s="39">
        <v>0</v>
      </c>
      <c r="K5" s="37">
        <v>4.5454545454545497E-2</v>
      </c>
      <c r="L5" s="40">
        <v>0</v>
      </c>
      <c r="M5" s="41">
        <v>9</v>
      </c>
      <c r="N5" s="41">
        <v>0</v>
      </c>
      <c r="O5" s="41">
        <v>1</v>
      </c>
      <c r="P5" s="41">
        <v>0</v>
      </c>
      <c r="Q5" s="42">
        <v>0.9</v>
      </c>
      <c r="R5" s="41">
        <v>11</v>
      </c>
      <c r="S5" s="41">
        <v>0</v>
      </c>
      <c r="T5" s="41">
        <v>1</v>
      </c>
      <c r="U5" s="41">
        <v>0</v>
      </c>
      <c r="V5" s="43">
        <v>0.91666666666666663</v>
      </c>
      <c r="W5" s="41">
        <v>20</v>
      </c>
      <c r="X5" s="41">
        <v>0</v>
      </c>
      <c r="Y5" s="41">
        <v>2</v>
      </c>
      <c r="Z5" s="41">
        <v>0</v>
      </c>
      <c r="AA5" s="44">
        <v>0.90909090909090906</v>
      </c>
    </row>
    <row r="6" spans="1:27" x14ac:dyDescent="0.25">
      <c r="A6" s="41" t="s">
        <v>35</v>
      </c>
      <c r="B6" s="41" t="s">
        <v>78</v>
      </c>
      <c r="C6" s="41" t="s">
        <v>84</v>
      </c>
      <c r="D6" s="41">
        <v>11</v>
      </c>
      <c r="E6" s="41">
        <v>3</v>
      </c>
      <c r="F6" s="41">
        <v>14</v>
      </c>
      <c r="G6" s="37">
        <v>0</v>
      </c>
      <c r="H6" s="38">
        <v>0</v>
      </c>
      <c r="I6" s="37">
        <v>0</v>
      </c>
      <c r="J6" s="39">
        <v>0</v>
      </c>
      <c r="K6" s="37">
        <v>0</v>
      </c>
      <c r="L6" s="40">
        <v>0</v>
      </c>
      <c r="M6" s="41">
        <v>10</v>
      </c>
      <c r="N6" s="41">
        <v>0</v>
      </c>
      <c r="O6" s="41">
        <v>1</v>
      </c>
      <c r="P6" s="41">
        <v>0</v>
      </c>
      <c r="Q6" s="42">
        <v>0.90909090909090906</v>
      </c>
      <c r="R6" s="41">
        <v>3</v>
      </c>
      <c r="S6" s="41">
        <v>0</v>
      </c>
      <c r="T6" s="41">
        <v>0</v>
      </c>
      <c r="U6" s="41">
        <v>0</v>
      </c>
      <c r="V6" s="43">
        <v>1</v>
      </c>
      <c r="W6" s="41">
        <v>13</v>
      </c>
      <c r="X6" s="41">
        <v>0</v>
      </c>
      <c r="Y6" s="41">
        <v>1</v>
      </c>
      <c r="Z6" s="41">
        <v>0</v>
      </c>
      <c r="AA6" s="44">
        <v>0.9285714285714286</v>
      </c>
    </row>
    <row r="7" spans="1:27" x14ac:dyDescent="0.25">
      <c r="A7" s="41" t="s">
        <v>35</v>
      </c>
      <c r="B7" s="41" t="s">
        <v>78</v>
      </c>
      <c r="C7" s="41" t="s">
        <v>86</v>
      </c>
      <c r="D7" s="41">
        <v>14</v>
      </c>
      <c r="E7" s="41">
        <v>2</v>
      </c>
      <c r="F7" s="41">
        <v>16</v>
      </c>
      <c r="G7" s="37">
        <v>0</v>
      </c>
      <c r="H7" s="38">
        <v>0</v>
      </c>
      <c r="I7" s="37">
        <v>0</v>
      </c>
      <c r="J7" s="39">
        <v>0</v>
      </c>
      <c r="K7" s="37">
        <v>0</v>
      </c>
      <c r="L7" s="40">
        <v>0</v>
      </c>
      <c r="M7" s="41">
        <v>11</v>
      </c>
      <c r="N7" s="41">
        <v>0</v>
      </c>
      <c r="O7" s="41">
        <v>3</v>
      </c>
      <c r="P7" s="41">
        <v>0</v>
      </c>
      <c r="Q7" s="42">
        <v>0.7857142857142857</v>
      </c>
      <c r="R7" s="41">
        <v>1</v>
      </c>
      <c r="S7" s="41">
        <v>0</v>
      </c>
      <c r="T7" s="41">
        <v>1</v>
      </c>
      <c r="U7" s="41">
        <v>0</v>
      </c>
      <c r="V7" s="43">
        <v>0.5</v>
      </c>
      <c r="W7" s="41">
        <v>12</v>
      </c>
      <c r="X7" s="41">
        <v>0</v>
      </c>
      <c r="Y7" s="41">
        <v>4</v>
      </c>
      <c r="Z7" s="41">
        <v>0</v>
      </c>
      <c r="AA7" s="44">
        <v>0.75</v>
      </c>
    </row>
    <row r="8" spans="1:27" x14ac:dyDescent="0.25">
      <c r="A8" s="41" t="s">
        <v>35</v>
      </c>
      <c r="B8" s="41" t="s">
        <v>78</v>
      </c>
      <c r="C8" s="41" t="s">
        <v>88</v>
      </c>
      <c r="D8" s="41">
        <v>17</v>
      </c>
      <c r="E8" s="41">
        <v>9</v>
      </c>
      <c r="F8" s="41">
        <v>26</v>
      </c>
      <c r="G8" s="37">
        <v>5.8823529411764698E-2</v>
      </c>
      <c r="H8" s="38">
        <v>5.8823529411764698E-2</v>
      </c>
      <c r="I8" s="37">
        <v>0.33333333333333298</v>
      </c>
      <c r="J8" s="39">
        <v>0.33333333333333298</v>
      </c>
      <c r="K8" s="37">
        <v>0.15384615384615399</v>
      </c>
      <c r="L8" s="40">
        <v>0.15384615384615399</v>
      </c>
      <c r="M8" s="41">
        <v>15</v>
      </c>
      <c r="N8" s="41">
        <v>1</v>
      </c>
      <c r="O8" s="41">
        <v>1</v>
      </c>
      <c r="P8" s="41">
        <v>0</v>
      </c>
      <c r="Q8" s="42">
        <v>0.88235294117647056</v>
      </c>
      <c r="R8" s="41">
        <v>6</v>
      </c>
      <c r="S8" s="41">
        <v>3</v>
      </c>
      <c r="T8" s="41">
        <v>0</v>
      </c>
      <c r="U8" s="41">
        <v>0</v>
      </c>
      <c r="V8" s="43">
        <v>0.66666666666666663</v>
      </c>
      <c r="W8" s="41">
        <v>21</v>
      </c>
      <c r="X8" s="41">
        <v>4</v>
      </c>
      <c r="Y8" s="41">
        <v>1</v>
      </c>
      <c r="Z8" s="41">
        <v>0</v>
      </c>
      <c r="AA8" s="44">
        <v>0.80769230769230771</v>
      </c>
    </row>
    <row r="9" spans="1:27" x14ac:dyDescent="0.25">
      <c r="A9" s="41" t="s">
        <v>35</v>
      </c>
      <c r="B9" s="41" t="s">
        <v>78</v>
      </c>
      <c r="C9" s="41" t="s">
        <v>90</v>
      </c>
      <c r="D9" s="41">
        <v>22</v>
      </c>
      <c r="E9" s="41">
        <v>2</v>
      </c>
      <c r="F9" s="41">
        <v>24</v>
      </c>
      <c r="G9" s="37">
        <v>0</v>
      </c>
      <c r="H9" s="38">
        <v>0</v>
      </c>
      <c r="I9" s="37">
        <v>0</v>
      </c>
      <c r="J9" s="39">
        <v>0</v>
      </c>
      <c r="K9" s="37">
        <v>0</v>
      </c>
      <c r="L9" s="40">
        <v>0</v>
      </c>
      <c r="M9" s="41">
        <v>19</v>
      </c>
      <c r="N9" s="41">
        <v>0</v>
      </c>
      <c r="O9" s="41">
        <v>2</v>
      </c>
      <c r="P9" s="41">
        <v>1</v>
      </c>
      <c r="Q9" s="42">
        <v>0.90476190476190477</v>
      </c>
      <c r="R9" s="41">
        <v>2</v>
      </c>
      <c r="S9" s="41">
        <v>0</v>
      </c>
      <c r="T9" s="41">
        <v>0</v>
      </c>
      <c r="U9" s="41">
        <v>0</v>
      </c>
      <c r="V9" s="43">
        <v>1</v>
      </c>
      <c r="W9" s="41">
        <v>21</v>
      </c>
      <c r="X9" s="41">
        <v>0</v>
      </c>
      <c r="Y9" s="41">
        <v>2</v>
      </c>
      <c r="Z9" s="41">
        <v>1</v>
      </c>
      <c r="AA9" s="44">
        <v>0.91304347826086951</v>
      </c>
    </row>
    <row r="10" spans="1:27" x14ac:dyDescent="0.25">
      <c r="A10" s="41" t="s">
        <v>35</v>
      </c>
      <c r="B10" s="41" t="s">
        <v>78</v>
      </c>
      <c r="C10" s="41" t="s">
        <v>92</v>
      </c>
      <c r="D10" s="41">
        <v>35</v>
      </c>
      <c r="E10" s="41">
        <v>5</v>
      </c>
      <c r="F10" s="41">
        <v>40</v>
      </c>
      <c r="G10" s="37">
        <v>0</v>
      </c>
      <c r="H10" s="38">
        <v>2.8571428571428598E-2</v>
      </c>
      <c r="I10" s="37">
        <v>0</v>
      </c>
      <c r="J10" s="39">
        <v>0</v>
      </c>
      <c r="K10" s="37">
        <v>0</v>
      </c>
      <c r="L10" s="40">
        <v>2.5000000000000001E-2</v>
      </c>
      <c r="M10" s="41">
        <v>32</v>
      </c>
      <c r="N10" s="41">
        <v>1</v>
      </c>
      <c r="O10" s="41">
        <v>2</v>
      </c>
      <c r="P10" s="41">
        <v>0</v>
      </c>
      <c r="Q10" s="42">
        <v>0.91428571428571426</v>
      </c>
      <c r="R10" s="41">
        <v>4</v>
      </c>
      <c r="S10" s="41">
        <v>0</v>
      </c>
      <c r="T10" s="41">
        <v>1</v>
      </c>
      <c r="U10" s="41">
        <v>0</v>
      </c>
      <c r="V10" s="43">
        <v>0.8</v>
      </c>
      <c r="W10" s="41">
        <v>36</v>
      </c>
      <c r="X10" s="41">
        <v>1</v>
      </c>
      <c r="Y10" s="41">
        <v>3</v>
      </c>
      <c r="Z10" s="41">
        <v>0</v>
      </c>
      <c r="AA10" s="44">
        <v>0.9</v>
      </c>
    </row>
    <row r="11" spans="1:27" x14ac:dyDescent="0.25">
      <c r="A11" s="41" t="s">
        <v>35</v>
      </c>
      <c r="B11" s="41" t="s">
        <v>78</v>
      </c>
      <c r="C11" s="41" t="s">
        <v>94</v>
      </c>
      <c r="D11" s="41">
        <v>6</v>
      </c>
      <c r="E11" s="41">
        <v>3</v>
      </c>
      <c r="F11" s="41">
        <v>9</v>
      </c>
      <c r="G11" s="37">
        <v>0</v>
      </c>
      <c r="H11" s="38">
        <v>0</v>
      </c>
      <c r="I11" s="37">
        <v>0</v>
      </c>
      <c r="J11" s="39">
        <v>0</v>
      </c>
      <c r="K11" s="37">
        <v>0</v>
      </c>
      <c r="L11" s="40">
        <v>0</v>
      </c>
      <c r="M11" s="41">
        <v>5</v>
      </c>
      <c r="N11" s="41">
        <v>0</v>
      </c>
      <c r="O11" s="41">
        <v>1</v>
      </c>
      <c r="P11" s="41">
        <v>0</v>
      </c>
      <c r="Q11" s="42">
        <v>0.83333333333333337</v>
      </c>
      <c r="R11" s="41">
        <v>3</v>
      </c>
      <c r="S11" s="41">
        <v>0</v>
      </c>
      <c r="T11" s="41">
        <v>0</v>
      </c>
      <c r="U11" s="41">
        <v>0</v>
      </c>
      <c r="V11" s="43">
        <v>1</v>
      </c>
      <c r="W11" s="41">
        <v>8</v>
      </c>
      <c r="X11" s="41">
        <v>0</v>
      </c>
      <c r="Y11" s="41">
        <v>1</v>
      </c>
      <c r="Z11" s="41">
        <v>0</v>
      </c>
      <c r="AA11" s="44">
        <v>0.88888888888888884</v>
      </c>
    </row>
    <row r="12" spans="1:27" x14ac:dyDescent="0.25">
      <c r="A12" s="41" t="s">
        <v>35</v>
      </c>
      <c r="B12" s="41" t="s">
        <v>78</v>
      </c>
      <c r="C12" s="41" t="s">
        <v>98</v>
      </c>
      <c r="D12" s="41">
        <v>7</v>
      </c>
      <c r="E12" s="41">
        <v>4</v>
      </c>
      <c r="F12" s="41">
        <v>11</v>
      </c>
      <c r="G12" s="37">
        <v>0.14285714285714299</v>
      </c>
      <c r="H12" s="38">
        <v>0</v>
      </c>
      <c r="I12" s="37">
        <v>0</v>
      </c>
      <c r="J12" s="39">
        <v>0</v>
      </c>
      <c r="K12" s="37">
        <v>9.0909090909090898E-2</v>
      </c>
      <c r="L12" s="40">
        <v>0</v>
      </c>
      <c r="M12" s="41">
        <v>7</v>
      </c>
      <c r="N12" s="41">
        <v>0</v>
      </c>
      <c r="O12" s="41">
        <v>0</v>
      </c>
      <c r="P12" s="41">
        <v>0</v>
      </c>
      <c r="Q12" s="42">
        <v>1</v>
      </c>
      <c r="R12" s="41">
        <v>4</v>
      </c>
      <c r="S12" s="41">
        <v>0</v>
      </c>
      <c r="T12" s="41">
        <v>0</v>
      </c>
      <c r="U12" s="41">
        <v>0</v>
      </c>
      <c r="V12" s="43">
        <v>1</v>
      </c>
      <c r="W12" s="41">
        <v>11</v>
      </c>
      <c r="X12" s="41">
        <v>0</v>
      </c>
      <c r="Y12" s="41">
        <v>0</v>
      </c>
      <c r="Z12" s="41">
        <v>0</v>
      </c>
      <c r="AA12" s="44">
        <v>1</v>
      </c>
    </row>
    <row r="13" spans="1:27" x14ac:dyDescent="0.25">
      <c r="A13" s="41" t="s">
        <v>103</v>
      </c>
      <c r="B13" s="41" t="s">
        <v>78</v>
      </c>
      <c r="C13" s="41" t="s">
        <v>119</v>
      </c>
      <c r="D13" s="41">
        <v>8</v>
      </c>
      <c r="E13" s="41">
        <v>3</v>
      </c>
      <c r="F13" s="41">
        <v>11</v>
      </c>
      <c r="G13" s="37">
        <v>0</v>
      </c>
      <c r="H13" s="38">
        <v>0</v>
      </c>
      <c r="I13" s="37">
        <v>0</v>
      </c>
      <c r="J13" s="39">
        <v>0.33333333333333298</v>
      </c>
      <c r="K13" s="37">
        <v>0</v>
      </c>
      <c r="L13" s="40">
        <v>9.0909090909090898E-2</v>
      </c>
      <c r="M13" s="41">
        <v>7</v>
      </c>
      <c r="N13" s="41">
        <v>0</v>
      </c>
      <c r="O13" s="41">
        <v>1</v>
      </c>
      <c r="P13" s="41">
        <v>0</v>
      </c>
      <c r="Q13" s="42">
        <v>0.875</v>
      </c>
      <c r="R13" s="41">
        <v>2</v>
      </c>
      <c r="S13" s="41">
        <v>1</v>
      </c>
      <c r="T13" s="41">
        <v>0</v>
      </c>
      <c r="U13" s="41">
        <v>0</v>
      </c>
      <c r="V13" s="43">
        <v>0.66666666666666663</v>
      </c>
      <c r="W13" s="41">
        <v>9</v>
      </c>
      <c r="X13" s="41">
        <v>1</v>
      </c>
      <c r="Y13" s="41">
        <v>1</v>
      </c>
      <c r="Z13" s="41">
        <v>0</v>
      </c>
      <c r="AA13" s="44">
        <v>0.81818181818181823</v>
      </c>
    </row>
    <row r="14" spans="1:27" x14ac:dyDescent="0.25">
      <c r="A14" s="41" t="s">
        <v>103</v>
      </c>
      <c r="B14" s="41" t="s">
        <v>78</v>
      </c>
      <c r="C14" s="41" t="s">
        <v>121</v>
      </c>
      <c r="D14" s="41">
        <v>1</v>
      </c>
      <c r="E14" s="41">
        <v>0</v>
      </c>
      <c r="F14" s="41">
        <v>1</v>
      </c>
      <c r="G14" s="37">
        <v>0</v>
      </c>
      <c r="H14" s="38">
        <v>0</v>
      </c>
      <c r="I14" s="37">
        <v>0</v>
      </c>
      <c r="J14" s="39">
        <v>0</v>
      </c>
      <c r="K14" s="37">
        <v>0</v>
      </c>
      <c r="L14" s="40">
        <v>0</v>
      </c>
      <c r="M14" s="41">
        <v>1</v>
      </c>
      <c r="N14" s="41">
        <v>0</v>
      </c>
      <c r="O14" s="41">
        <v>0</v>
      </c>
      <c r="P14" s="41">
        <v>0</v>
      </c>
      <c r="Q14" s="42">
        <v>1</v>
      </c>
      <c r="R14" s="41"/>
      <c r="S14" s="41"/>
      <c r="T14" s="41"/>
      <c r="U14" s="41"/>
      <c r="V14" s="43"/>
      <c r="W14" s="41">
        <v>1</v>
      </c>
      <c r="X14" s="41">
        <v>0</v>
      </c>
      <c r="Y14" s="41">
        <v>0</v>
      </c>
      <c r="Z14" s="41">
        <v>0</v>
      </c>
      <c r="AA14" s="44">
        <v>1</v>
      </c>
    </row>
    <row r="15" spans="1:27" x14ac:dyDescent="0.25">
      <c r="A15" s="41" t="s">
        <v>103</v>
      </c>
      <c r="B15" s="41" t="s">
        <v>78</v>
      </c>
      <c r="C15" s="41" t="s">
        <v>123</v>
      </c>
      <c r="D15" s="41">
        <v>1</v>
      </c>
      <c r="E15" s="41">
        <v>0</v>
      </c>
      <c r="F15" s="41">
        <v>1</v>
      </c>
      <c r="G15" s="37">
        <v>0</v>
      </c>
      <c r="H15" s="38">
        <v>0</v>
      </c>
      <c r="I15" s="37">
        <v>0</v>
      </c>
      <c r="J15" s="39">
        <v>0</v>
      </c>
      <c r="K15" s="37">
        <v>0</v>
      </c>
      <c r="L15" s="40">
        <v>0</v>
      </c>
      <c r="M15" s="41">
        <v>1</v>
      </c>
      <c r="N15" s="41">
        <v>0</v>
      </c>
      <c r="O15" s="41">
        <v>0</v>
      </c>
      <c r="P15" s="41">
        <v>0</v>
      </c>
      <c r="Q15" s="42">
        <v>1</v>
      </c>
      <c r="R15" s="41"/>
      <c r="S15" s="41"/>
      <c r="T15" s="41"/>
      <c r="U15" s="41"/>
      <c r="V15" s="43"/>
      <c r="W15" s="41">
        <v>1</v>
      </c>
      <c r="X15" s="41">
        <v>0</v>
      </c>
      <c r="Y15" s="41">
        <v>0</v>
      </c>
      <c r="Z15" s="41">
        <v>0</v>
      </c>
      <c r="AA15" s="44">
        <v>1</v>
      </c>
    </row>
    <row r="16" spans="1:27" x14ac:dyDescent="0.25">
      <c r="A16" s="41" t="s">
        <v>103</v>
      </c>
      <c r="B16" s="41" t="s">
        <v>78</v>
      </c>
      <c r="C16" s="41" t="s">
        <v>159</v>
      </c>
      <c r="D16" s="41">
        <v>1</v>
      </c>
      <c r="E16" s="41">
        <v>1</v>
      </c>
      <c r="F16" s="41">
        <v>2</v>
      </c>
      <c r="G16" s="37">
        <v>0</v>
      </c>
      <c r="H16" s="38">
        <v>0</v>
      </c>
      <c r="I16" s="37">
        <v>0</v>
      </c>
      <c r="J16" s="39">
        <v>0</v>
      </c>
      <c r="K16" s="37">
        <v>0</v>
      </c>
      <c r="L16" s="40">
        <v>0</v>
      </c>
      <c r="M16" s="41">
        <v>1</v>
      </c>
      <c r="N16" s="41">
        <v>0</v>
      </c>
      <c r="O16" s="41">
        <v>0</v>
      </c>
      <c r="P16" s="41">
        <v>0</v>
      </c>
      <c r="Q16" s="42">
        <v>1</v>
      </c>
      <c r="R16" s="41">
        <v>1</v>
      </c>
      <c r="S16" s="41">
        <v>0</v>
      </c>
      <c r="T16" s="41">
        <v>0</v>
      </c>
      <c r="U16" s="41">
        <v>0</v>
      </c>
      <c r="V16" s="43">
        <v>1</v>
      </c>
      <c r="W16" s="41">
        <v>2</v>
      </c>
      <c r="X16" s="41">
        <v>0</v>
      </c>
      <c r="Y16" s="41">
        <v>0</v>
      </c>
      <c r="Z16" s="41">
        <v>0</v>
      </c>
      <c r="AA16" s="44">
        <v>1</v>
      </c>
    </row>
    <row r="17" spans="1:27" x14ac:dyDescent="0.25">
      <c r="A17" s="41" t="s">
        <v>103</v>
      </c>
      <c r="B17" s="41" t="s">
        <v>78</v>
      </c>
      <c r="C17" s="41" t="s">
        <v>167</v>
      </c>
      <c r="D17" s="41">
        <v>5</v>
      </c>
      <c r="E17" s="41">
        <v>1</v>
      </c>
      <c r="F17" s="41">
        <v>6</v>
      </c>
      <c r="G17" s="37">
        <v>0</v>
      </c>
      <c r="H17" s="38">
        <v>0</v>
      </c>
      <c r="I17" s="37">
        <v>0</v>
      </c>
      <c r="J17" s="39">
        <v>0</v>
      </c>
      <c r="K17" s="37">
        <v>0</v>
      </c>
      <c r="L17" s="40">
        <v>0</v>
      </c>
      <c r="M17" s="41">
        <v>5</v>
      </c>
      <c r="N17" s="41">
        <v>0</v>
      </c>
      <c r="O17" s="41">
        <v>0</v>
      </c>
      <c r="P17" s="41">
        <v>0</v>
      </c>
      <c r="Q17" s="42">
        <v>1</v>
      </c>
      <c r="R17" s="41">
        <v>1</v>
      </c>
      <c r="S17" s="41">
        <v>0</v>
      </c>
      <c r="T17" s="41">
        <v>0</v>
      </c>
      <c r="U17" s="41">
        <v>0</v>
      </c>
      <c r="V17" s="43">
        <v>1</v>
      </c>
      <c r="W17" s="41">
        <v>6</v>
      </c>
      <c r="X17" s="41">
        <v>0</v>
      </c>
      <c r="Y17" s="41">
        <v>0</v>
      </c>
      <c r="Z17" s="41">
        <v>0</v>
      </c>
      <c r="AA17" s="44">
        <v>1</v>
      </c>
    </row>
    <row r="18" spans="1:27" x14ac:dyDescent="0.25">
      <c r="A18" s="41" t="s">
        <v>103</v>
      </c>
      <c r="B18" s="41" t="s">
        <v>78</v>
      </c>
      <c r="C18" s="41" t="s">
        <v>169</v>
      </c>
      <c r="D18" s="41">
        <v>3</v>
      </c>
      <c r="E18" s="41">
        <v>2</v>
      </c>
      <c r="F18" s="41">
        <v>5</v>
      </c>
      <c r="G18" s="37">
        <v>0</v>
      </c>
      <c r="H18" s="38">
        <v>0</v>
      </c>
      <c r="I18" s="37">
        <v>0</v>
      </c>
      <c r="J18" s="39">
        <v>0.5</v>
      </c>
      <c r="K18" s="37">
        <v>0</v>
      </c>
      <c r="L18" s="40">
        <v>0.2</v>
      </c>
      <c r="M18" s="41">
        <v>2</v>
      </c>
      <c r="N18" s="41">
        <v>0</v>
      </c>
      <c r="O18" s="41">
        <v>1</v>
      </c>
      <c r="P18" s="41">
        <v>0</v>
      </c>
      <c r="Q18" s="42">
        <v>0.66666666666666663</v>
      </c>
      <c r="R18" s="41">
        <v>1</v>
      </c>
      <c r="S18" s="41">
        <v>1</v>
      </c>
      <c r="T18" s="41">
        <v>0</v>
      </c>
      <c r="U18" s="41">
        <v>0</v>
      </c>
      <c r="V18" s="43">
        <v>0.5</v>
      </c>
      <c r="W18" s="41">
        <v>3</v>
      </c>
      <c r="X18" s="41">
        <v>1</v>
      </c>
      <c r="Y18" s="41">
        <v>1</v>
      </c>
      <c r="Z18" s="41">
        <v>0</v>
      </c>
      <c r="AA18" s="44">
        <v>0.6</v>
      </c>
    </row>
    <row r="19" spans="1:27" x14ac:dyDescent="0.25">
      <c r="A19" s="41" t="s">
        <v>35</v>
      </c>
      <c r="B19" s="41" t="s">
        <v>78</v>
      </c>
      <c r="C19" s="41" t="s">
        <v>207</v>
      </c>
      <c r="D19" s="41">
        <v>1</v>
      </c>
      <c r="E19" s="41">
        <v>0</v>
      </c>
      <c r="F19" s="41">
        <v>1</v>
      </c>
      <c r="G19" s="37">
        <v>0</v>
      </c>
      <c r="H19" s="38">
        <v>0</v>
      </c>
      <c r="I19" s="37">
        <v>0</v>
      </c>
      <c r="J19" s="39">
        <v>0</v>
      </c>
      <c r="K19" s="37">
        <v>0</v>
      </c>
      <c r="L19" s="40">
        <v>0</v>
      </c>
      <c r="M19" s="41">
        <v>1</v>
      </c>
      <c r="N19" s="41">
        <v>0</v>
      </c>
      <c r="O19" s="41">
        <v>0</v>
      </c>
      <c r="P19" s="41">
        <v>0</v>
      </c>
      <c r="Q19" s="42">
        <v>1</v>
      </c>
      <c r="R19" s="41"/>
      <c r="S19" s="41"/>
      <c r="T19" s="41"/>
      <c r="U19" s="41"/>
      <c r="V19" s="43"/>
      <c r="W19" s="41">
        <v>1</v>
      </c>
      <c r="X19" s="41">
        <v>0</v>
      </c>
      <c r="Y19" s="41">
        <v>0</v>
      </c>
      <c r="Z19" s="41">
        <v>0</v>
      </c>
      <c r="AA19" s="44">
        <v>1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"/>
  <sheetViews>
    <sheetView zoomScale="70" zoomScaleNormal="70" workbookViewId="0">
      <selection activeCell="B6" sqref="B6"/>
    </sheetView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65</v>
      </c>
      <c r="C4" s="41" t="s">
        <v>67</v>
      </c>
      <c r="D4" s="41">
        <v>30</v>
      </c>
      <c r="E4" s="41">
        <v>33</v>
      </c>
      <c r="F4" s="41">
        <v>63</v>
      </c>
      <c r="G4" s="37">
        <v>6.6666666666666693E-2</v>
      </c>
      <c r="H4" s="38">
        <v>3.3333333333333298E-2</v>
      </c>
      <c r="I4" s="37">
        <v>6.0606060606060601E-2</v>
      </c>
      <c r="J4" s="39">
        <v>9.0909090909090898E-2</v>
      </c>
      <c r="K4" s="37">
        <v>6.3492063492063502E-2</v>
      </c>
      <c r="L4" s="40">
        <v>6.3492063492063502E-2</v>
      </c>
      <c r="M4" s="41">
        <v>24</v>
      </c>
      <c r="N4" s="41">
        <v>1</v>
      </c>
      <c r="O4" s="41">
        <v>5</v>
      </c>
      <c r="P4" s="41">
        <v>0</v>
      </c>
      <c r="Q4" s="42">
        <v>0.8</v>
      </c>
      <c r="R4" s="41">
        <v>24</v>
      </c>
      <c r="S4" s="41">
        <v>4</v>
      </c>
      <c r="T4" s="41">
        <v>4</v>
      </c>
      <c r="U4" s="41">
        <v>1</v>
      </c>
      <c r="V4" s="43">
        <v>0.75</v>
      </c>
      <c r="W4" s="41">
        <v>48</v>
      </c>
      <c r="X4" s="41">
        <v>5</v>
      </c>
      <c r="Y4" s="41">
        <v>9</v>
      </c>
      <c r="Z4" s="41">
        <v>1</v>
      </c>
      <c r="AA4" s="44">
        <v>0.77419354838709675</v>
      </c>
    </row>
    <row r="5" spans="1:27" x14ac:dyDescent="0.25">
      <c r="A5" s="41" t="s">
        <v>35</v>
      </c>
      <c r="B5" s="41" t="s">
        <v>65</v>
      </c>
      <c r="C5" s="41" t="s">
        <v>71</v>
      </c>
      <c r="D5" s="41">
        <v>3</v>
      </c>
      <c r="E5" s="41">
        <v>10</v>
      </c>
      <c r="F5" s="41">
        <v>13</v>
      </c>
      <c r="G5" s="37">
        <v>0.33333333333333298</v>
      </c>
      <c r="H5" s="38">
        <v>0.66666666666666696</v>
      </c>
      <c r="I5" s="37">
        <v>0.1</v>
      </c>
      <c r="J5" s="39">
        <v>0.1</v>
      </c>
      <c r="K5" s="37">
        <v>0.15384615384615399</v>
      </c>
      <c r="L5" s="40">
        <v>0.230769230769231</v>
      </c>
      <c r="M5" s="41">
        <v>1</v>
      </c>
      <c r="N5" s="41">
        <v>2</v>
      </c>
      <c r="O5" s="41">
        <v>0</v>
      </c>
      <c r="P5" s="41">
        <v>0</v>
      </c>
      <c r="Q5" s="42">
        <v>0.33333333333333331</v>
      </c>
      <c r="R5" s="41">
        <v>9</v>
      </c>
      <c r="S5" s="41">
        <v>1</v>
      </c>
      <c r="T5" s="41">
        <v>0</v>
      </c>
      <c r="U5" s="41">
        <v>0</v>
      </c>
      <c r="V5" s="43">
        <v>0.9</v>
      </c>
      <c r="W5" s="41">
        <v>10</v>
      </c>
      <c r="X5" s="41">
        <v>3</v>
      </c>
      <c r="Y5" s="41">
        <v>0</v>
      </c>
      <c r="Z5" s="41">
        <v>0</v>
      </c>
      <c r="AA5" s="44">
        <v>0.76923076923076927</v>
      </c>
    </row>
    <row r="6" spans="1:27" x14ac:dyDescent="0.25">
      <c r="A6" s="41" t="s">
        <v>35</v>
      </c>
      <c r="B6" s="41" t="s">
        <v>65</v>
      </c>
      <c r="C6" s="41" t="s">
        <v>77</v>
      </c>
      <c r="D6" s="41">
        <v>10</v>
      </c>
      <c r="E6" s="41">
        <v>12</v>
      </c>
      <c r="F6" s="41">
        <v>22</v>
      </c>
      <c r="G6" s="37">
        <v>0</v>
      </c>
      <c r="H6" s="38">
        <v>0</v>
      </c>
      <c r="I6" s="37">
        <v>0.16666666666666699</v>
      </c>
      <c r="J6" s="39">
        <v>0.25</v>
      </c>
      <c r="K6" s="37">
        <v>9.0909090909090898E-2</v>
      </c>
      <c r="L6" s="40">
        <v>0.13636363636363599</v>
      </c>
      <c r="M6" s="41">
        <v>8</v>
      </c>
      <c r="N6" s="41">
        <v>2</v>
      </c>
      <c r="O6" s="41">
        <v>0</v>
      </c>
      <c r="P6" s="41">
        <v>0</v>
      </c>
      <c r="Q6" s="42">
        <v>0.8</v>
      </c>
      <c r="R6" s="41">
        <v>6</v>
      </c>
      <c r="S6" s="41">
        <v>4</v>
      </c>
      <c r="T6" s="41">
        <v>1</v>
      </c>
      <c r="U6" s="41">
        <v>1</v>
      </c>
      <c r="V6" s="43">
        <v>0.54545454545454541</v>
      </c>
      <c r="W6" s="41">
        <v>14</v>
      </c>
      <c r="X6" s="41">
        <v>6</v>
      </c>
      <c r="Y6" s="41">
        <v>1</v>
      </c>
      <c r="Z6" s="41">
        <v>1</v>
      </c>
      <c r="AA6" s="44">
        <v>0.66666666666666663</v>
      </c>
    </row>
    <row r="7" spans="1:27" x14ac:dyDescent="0.25">
      <c r="A7" s="41" t="s">
        <v>103</v>
      </c>
      <c r="B7" s="41" t="s">
        <v>65</v>
      </c>
      <c r="C7" s="41" t="s">
        <v>111</v>
      </c>
      <c r="D7" s="41">
        <v>5</v>
      </c>
      <c r="E7" s="41">
        <v>7</v>
      </c>
      <c r="F7" s="41">
        <v>12</v>
      </c>
      <c r="G7" s="37">
        <v>0.4</v>
      </c>
      <c r="H7" s="38">
        <v>0.2</v>
      </c>
      <c r="I7" s="37">
        <v>0</v>
      </c>
      <c r="J7" s="39">
        <v>0</v>
      </c>
      <c r="K7" s="37">
        <v>0.16666666666666699</v>
      </c>
      <c r="L7" s="40">
        <v>8.3333333333333301E-2</v>
      </c>
      <c r="M7" s="41">
        <v>1</v>
      </c>
      <c r="N7" s="41">
        <v>2</v>
      </c>
      <c r="O7" s="41">
        <v>2</v>
      </c>
      <c r="P7" s="41">
        <v>0</v>
      </c>
      <c r="Q7" s="42">
        <v>0.2</v>
      </c>
      <c r="R7" s="41">
        <v>1</v>
      </c>
      <c r="S7" s="41">
        <v>0</v>
      </c>
      <c r="T7" s="41">
        <v>0</v>
      </c>
      <c r="U7" s="41">
        <v>6</v>
      </c>
      <c r="V7" s="43">
        <v>1</v>
      </c>
      <c r="W7" s="41">
        <v>2</v>
      </c>
      <c r="X7" s="41">
        <v>2</v>
      </c>
      <c r="Y7" s="41">
        <v>2</v>
      </c>
      <c r="Z7" s="41">
        <v>6</v>
      </c>
      <c r="AA7" s="44">
        <v>0.33333333333333331</v>
      </c>
    </row>
    <row r="8" spans="1:27" x14ac:dyDescent="0.25">
      <c r="A8" s="41" t="s">
        <v>103</v>
      </c>
      <c r="B8" s="41" t="s">
        <v>65</v>
      </c>
      <c r="C8" s="41" t="s">
        <v>127</v>
      </c>
      <c r="D8" s="41">
        <v>8</v>
      </c>
      <c r="E8" s="41">
        <v>11</v>
      </c>
      <c r="F8" s="41">
        <v>19</v>
      </c>
      <c r="G8" s="37">
        <v>0</v>
      </c>
      <c r="H8" s="38">
        <v>0</v>
      </c>
      <c r="I8" s="37">
        <v>0</v>
      </c>
      <c r="J8" s="39">
        <v>0</v>
      </c>
      <c r="K8" s="37">
        <v>0</v>
      </c>
      <c r="L8" s="40">
        <v>0</v>
      </c>
      <c r="M8" s="41">
        <v>7</v>
      </c>
      <c r="N8" s="41">
        <v>0</v>
      </c>
      <c r="O8" s="41">
        <v>0</v>
      </c>
      <c r="P8" s="41">
        <v>1</v>
      </c>
      <c r="Q8" s="42">
        <v>1</v>
      </c>
      <c r="R8" s="41">
        <v>8</v>
      </c>
      <c r="S8" s="41">
        <v>0</v>
      </c>
      <c r="T8" s="41">
        <v>2</v>
      </c>
      <c r="U8" s="41">
        <v>1</v>
      </c>
      <c r="V8" s="43">
        <v>0.8</v>
      </c>
      <c r="W8" s="41">
        <v>15</v>
      </c>
      <c r="X8" s="41">
        <v>0</v>
      </c>
      <c r="Y8" s="41">
        <v>2</v>
      </c>
      <c r="Z8" s="41">
        <v>2</v>
      </c>
      <c r="AA8" s="44">
        <v>0.88235294117647056</v>
      </c>
    </row>
    <row r="9" spans="1:27" x14ac:dyDescent="0.25">
      <c r="A9" s="41" t="s">
        <v>103</v>
      </c>
      <c r="B9" s="41" t="s">
        <v>65</v>
      </c>
      <c r="C9" s="41" t="s">
        <v>133</v>
      </c>
      <c r="D9" s="41">
        <v>2</v>
      </c>
      <c r="E9" s="41">
        <v>5</v>
      </c>
      <c r="F9" s="41">
        <v>7</v>
      </c>
      <c r="G9" s="37">
        <v>0.5</v>
      </c>
      <c r="H9" s="38">
        <v>0.5</v>
      </c>
      <c r="I9" s="37">
        <v>0.2</v>
      </c>
      <c r="J9" s="39">
        <v>0.2</v>
      </c>
      <c r="K9" s="37">
        <v>0.28571428571428598</v>
      </c>
      <c r="L9" s="40">
        <v>0.28571428571428598</v>
      </c>
      <c r="M9" s="41">
        <v>0</v>
      </c>
      <c r="N9" s="41">
        <v>1</v>
      </c>
      <c r="O9" s="41">
        <v>0</v>
      </c>
      <c r="P9" s="41">
        <v>1</v>
      </c>
      <c r="Q9" s="42">
        <v>0</v>
      </c>
      <c r="R9" s="41">
        <v>2</v>
      </c>
      <c r="S9" s="41">
        <v>1</v>
      </c>
      <c r="T9" s="41">
        <v>1</v>
      </c>
      <c r="U9" s="41">
        <v>1</v>
      </c>
      <c r="V9" s="43">
        <v>0.5</v>
      </c>
      <c r="W9" s="41">
        <v>2</v>
      </c>
      <c r="X9" s="41">
        <v>2</v>
      </c>
      <c r="Y9" s="41">
        <v>1</v>
      </c>
      <c r="Z9" s="41">
        <v>2</v>
      </c>
      <c r="AA9" s="44">
        <v>0.4</v>
      </c>
    </row>
    <row r="10" spans="1:27" x14ac:dyDescent="0.25">
      <c r="A10" s="41" t="s">
        <v>35</v>
      </c>
      <c r="B10" s="41" t="s">
        <v>65</v>
      </c>
      <c r="C10" s="41" t="s">
        <v>199</v>
      </c>
      <c r="D10" s="41">
        <v>5</v>
      </c>
      <c r="E10" s="41">
        <v>14</v>
      </c>
      <c r="F10" s="41">
        <v>19</v>
      </c>
      <c r="G10" s="37">
        <v>0</v>
      </c>
      <c r="H10" s="38">
        <v>0</v>
      </c>
      <c r="I10" s="37">
        <v>7.1428571428571397E-2</v>
      </c>
      <c r="J10" s="39">
        <v>0.14285714285714299</v>
      </c>
      <c r="K10" s="37">
        <v>5.2631578947368397E-2</v>
      </c>
      <c r="L10" s="40">
        <v>0.105263157894737</v>
      </c>
      <c r="M10" s="41">
        <v>3</v>
      </c>
      <c r="N10" s="41">
        <v>0</v>
      </c>
      <c r="O10" s="41">
        <v>2</v>
      </c>
      <c r="P10" s="41">
        <v>0</v>
      </c>
      <c r="Q10" s="42">
        <v>0.6</v>
      </c>
      <c r="R10" s="41">
        <v>10</v>
      </c>
      <c r="S10" s="41">
        <v>2</v>
      </c>
      <c r="T10" s="41">
        <v>2</v>
      </c>
      <c r="U10" s="41">
        <v>0</v>
      </c>
      <c r="V10" s="43">
        <v>0.7142857142857143</v>
      </c>
      <c r="W10" s="41">
        <v>13</v>
      </c>
      <c r="X10" s="41">
        <v>2</v>
      </c>
      <c r="Y10" s="41">
        <v>4</v>
      </c>
      <c r="Z10" s="41">
        <v>0</v>
      </c>
      <c r="AA10" s="44">
        <v>0.68421052631578949</v>
      </c>
    </row>
    <row r="11" spans="1:27" x14ac:dyDescent="0.25">
      <c r="A11" s="41" t="s">
        <v>35</v>
      </c>
      <c r="B11" s="41" t="s">
        <v>65</v>
      </c>
      <c r="C11" s="41" t="s">
        <v>201</v>
      </c>
      <c r="D11" s="41">
        <v>25</v>
      </c>
      <c r="E11" s="41">
        <v>29</v>
      </c>
      <c r="F11" s="41">
        <v>54</v>
      </c>
      <c r="G11" s="37">
        <v>0.16</v>
      </c>
      <c r="H11" s="38">
        <v>0.12</v>
      </c>
      <c r="I11" s="37">
        <v>0.13793103448275901</v>
      </c>
      <c r="J11" s="39">
        <v>0.13793103448275901</v>
      </c>
      <c r="K11" s="37">
        <v>0.148148148148148</v>
      </c>
      <c r="L11" s="40">
        <v>0.12962962962963001</v>
      </c>
      <c r="M11" s="41">
        <v>17</v>
      </c>
      <c r="N11" s="41">
        <v>4</v>
      </c>
      <c r="O11" s="41">
        <v>4</v>
      </c>
      <c r="P11" s="41">
        <v>0</v>
      </c>
      <c r="Q11" s="42">
        <v>0.68</v>
      </c>
      <c r="R11" s="41">
        <v>20</v>
      </c>
      <c r="S11" s="41">
        <v>4</v>
      </c>
      <c r="T11" s="41">
        <v>4</v>
      </c>
      <c r="U11" s="41">
        <v>1</v>
      </c>
      <c r="V11" s="43">
        <v>0.7142857142857143</v>
      </c>
      <c r="W11" s="41">
        <v>37</v>
      </c>
      <c r="X11" s="41">
        <v>8</v>
      </c>
      <c r="Y11" s="41">
        <v>8</v>
      </c>
      <c r="Z11" s="41">
        <v>1</v>
      </c>
      <c r="AA11" s="44">
        <v>0.69811320754716977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2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3" width="11.453125" style="1"/>
    <col min="14" max="14" width="11.453125" style="1" customWidth="1"/>
    <col min="15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36</v>
      </c>
      <c r="C4" s="41" t="s">
        <v>38</v>
      </c>
      <c r="D4" s="41">
        <v>4</v>
      </c>
      <c r="E4" s="41">
        <v>12</v>
      </c>
      <c r="F4" s="41">
        <v>16</v>
      </c>
      <c r="G4" s="37">
        <v>0</v>
      </c>
      <c r="H4" s="38">
        <v>0</v>
      </c>
      <c r="I4" s="37">
        <v>8.3333333333333301E-2</v>
      </c>
      <c r="J4" s="39">
        <v>8.3333333333333301E-2</v>
      </c>
      <c r="K4" s="37">
        <v>6.25E-2</v>
      </c>
      <c r="L4" s="40">
        <v>6.25E-2</v>
      </c>
      <c r="M4" s="41">
        <v>4</v>
      </c>
      <c r="N4" s="41">
        <v>0</v>
      </c>
      <c r="O4" s="41">
        <v>0</v>
      </c>
      <c r="P4" s="41">
        <v>0</v>
      </c>
      <c r="Q4" s="42">
        <v>1</v>
      </c>
      <c r="R4" s="41">
        <v>8</v>
      </c>
      <c r="S4" s="41">
        <v>1</v>
      </c>
      <c r="T4" s="41">
        <v>3</v>
      </c>
      <c r="U4" s="41">
        <v>0</v>
      </c>
      <c r="V4" s="43">
        <v>0.66666666666666663</v>
      </c>
      <c r="W4" s="41">
        <v>12</v>
      </c>
      <c r="X4" s="41">
        <v>1</v>
      </c>
      <c r="Y4" s="41">
        <v>3</v>
      </c>
      <c r="Z4" s="41">
        <v>0</v>
      </c>
      <c r="AA4" s="44">
        <v>0.75</v>
      </c>
    </row>
    <row r="5" spans="1:27" x14ac:dyDescent="0.25">
      <c r="A5" s="41" t="s">
        <v>35</v>
      </c>
      <c r="B5" s="41" t="s">
        <v>36</v>
      </c>
      <c r="C5" s="41" t="s">
        <v>40</v>
      </c>
      <c r="D5" s="41">
        <v>6</v>
      </c>
      <c r="E5" s="41">
        <v>1</v>
      </c>
      <c r="F5" s="41">
        <v>7</v>
      </c>
      <c r="G5" s="37">
        <v>0</v>
      </c>
      <c r="H5" s="38">
        <v>0</v>
      </c>
      <c r="I5" s="37">
        <v>0</v>
      </c>
      <c r="J5" s="39">
        <v>0</v>
      </c>
      <c r="K5" s="37">
        <v>0</v>
      </c>
      <c r="L5" s="40">
        <v>0</v>
      </c>
      <c r="M5" s="41">
        <v>5</v>
      </c>
      <c r="N5" s="41">
        <v>0</v>
      </c>
      <c r="O5" s="41">
        <v>1</v>
      </c>
      <c r="P5" s="41">
        <v>0</v>
      </c>
      <c r="Q5" s="42">
        <v>0.83333333333333337</v>
      </c>
      <c r="R5" s="41">
        <v>1</v>
      </c>
      <c r="S5" s="41">
        <v>0</v>
      </c>
      <c r="T5" s="41">
        <v>0</v>
      </c>
      <c r="U5" s="41">
        <v>0</v>
      </c>
      <c r="V5" s="43">
        <v>1</v>
      </c>
      <c r="W5" s="41">
        <v>6</v>
      </c>
      <c r="X5" s="41">
        <v>0</v>
      </c>
      <c r="Y5" s="41">
        <v>1</v>
      </c>
      <c r="Z5" s="41">
        <v>0</v>
      </c>
      <c r="AA5" s="44">
        <v>0.8571428571428571</v>
      </c>
    </row>
    <row r="6" spans="1:27" x14ac:dyDescent="0.25">
      <c r="A6" s="41" t="s">
        <v>35</v>
      </c>
      <c r="B6" s="41" t="s">
        <v>36</v>
      </c>
      <c r="C6" s="41" t="s">
        <v>42</v>
      </c>
      <c r="D6" s="41">
        <v>7</v>
      </c>
      <c r="E6" s="41">
        <v>13</v>
      </c>
      <c r="F6" s="41">
        <v>20</v>
      </c>
      <c r="G6" s="37">
        <v>0</v>
      </c>
      <c r="H6" s="38">
        <v>0.28571428571428598</v>
      </c>
      <c r="I6" s="37">
        <v>0.230769230769231</v>
      </c>
      <c r="J6" s="39">
        <v>0.15384615384615399</v>
      </c>
      <c r="K6" s="37">
        <v>0.15</v>
      </c>
      <c r="L6" s="40">
        <v>0.2</v>
      </c>
      <c r="M6" s="41">
        <v>4</v>
      </c>
      <c r="N6" s="41">
        <v>2</v>
      </c>
      <c r="O6" s="41">
        <v>1</v>
      </c>
      <c r="P6" s="41">
        <v>0</v>
      </c>
      <c r="Q6" s="42">
        <v>0.5714285714285714</v>
      </c>
      <c r="R6" s="41">
        <v>7</v>
      </c>
      <c r="S6" s="41">
        <v>3</v>
      </c>
      <c r="T6" s="41">
        <v>2</v>
      </c>
      <c r="U6" s="41">
        <v>1</v>
      </c>
      <c r="V6" s="43">
        <v>0.58333333333333337</v>
      </c>
      <c r="W6" s="41">
        <v>11</v>
      </c>
      <c r="X6" s="41">
        <v>5</v>
      </c>
      <c r="Y6" s="41">
        <v>3</v>
      </c>
      <c r="Z6" s="41">
        <v>1</v>
      </c>
      <c r="AA6" s="44">
        <v>0.57894736842105265</v>
      </c>
    </row>
    <row r="7" spans="1:27" x14ac:dyDescent="0.25">
      <c r="A7" s="41" t="s">
        <v>103</v>
      </c>
      <c r="B7" s="41" t="s">
        <v>36</v>
      </c>
      <c r="C7" s="41" t="s">
        <v>105</v>
      </c>
      <c r="D7" s="41">
        <v>14</v>
      </c>
      <c r="E7" s="41">
        <v>10</v>
      </c>
      <c r="F7" s="41">
        <v>24</v>
      </c>
      <c r="G7" s="37">
        <v>0</v>
      </c>
      <c r="H7" s="38">
        <v>0</v>
      </c>
      <c r="I7" s="37">
        <v>0</v>
      </c>
      <c r="J7" s="39">
        <v>0</v>
      </c>
      <c r="K7" s="37">
        <v>0</v>
      </c>
      <c r="L7" s="40">
        <v>0</v>
      </c>
      <c r="M7" s="41">
        <v>6</v>
      </c>
      <c r="N7" s="41">
        <v>0</v>
      </c>
      <c r="O7" s="41">
        <v>0</v>
      </c>
      <c r="P7" s="41">
        <v>8</v>
      </c>
      <c r="Q7" s="42">
        <v>1</v>
      </c>
      <c r="R7" s="41">
        <v>2</v>
      </c>
      <c r="S7" s="41">
        <v>0</v>
      </c>
      <c r="T7" s="41">
        <v>0</v>
      </c>
      <c r="U7" s="41">
        <v>8</v>
      </c>
      <c r="V7" s="43">
        <v>1</v>
      </c>
      <c r="W7" s="41">
        <v>8</v>
      </c>
      <c r="X7" s="41">
        <v>0</v>
      </c>
      <c r="Y7" s="41">
        <v>0</v>
      </c>
      <c r="Z7" s="41">
        <v>16</v>
      </c>
      <c r="AA7" s="44">
        <v>1</v>
      </c>
    </row>
    <row r="8" spans="1:27" x14ac:dyDescent="0.25">
      <c r="A8" s="41" t="s">
        <v>103</v>
      </c>
      <c r="B8" s="41" t="s">
        <v>36</v>
      </c>
      <c r="C8" s="41" t="s">
        <v>109</v>
      </c>
      <c r="D8" s="41">
        <v>3</v>
      </c>
      <c r="E8" s="41">
        <v>2</v>
      </c>
      <c r="F8" s="41">
        <v>5</v>
      </c>
      <c r="G8" s="37">
        <v>0</v>
      </c>
      <c r="H8" s="38">
        <v>0</v>
      </c>
      <c r="I8" s="37">
        <v>0</v>
      </c>
      <c r="J8" s="39">
        <v>0</v>
      </c>
      <c r="K8" s="37">
        <v>0</v>
      </c>
      <c r="L8" s="40">
        <v>0</v>
      </c>
      <c r="M8" s="41">
        <v>1</v>
      </c>
      <c r="N8" s="41">
        <v>0</v>
      </c>
      <c r="O8" s="41">
        <v>2</v>
      </c>
      <c r="P8" s="41">
        <v>0</v>
      </c>
      <c r="Q8" s="42">
        <v>0.33333333333333331</v>
      </c>
      <c r="R8" s="41">
        <v>1</v>
      </c>
      <c r="S8" s="41">
        <v>0</v>
      </c>
      <c r="T8" s="41">
        <v>1</v>
      </c>
      <c r="U8" s="41">
        <v>0</v>
      </c>
      <c r="V8" s="43">
        <v>0.5</v>
      </c>
      <c r="W8" s="41">
        <v>2</v>
      </c>
      <c r="X8" s="41">
        <v>0</v>
      </c>
      <c r="Y8" s="41">
        <v>3</v>
      </c>
      <c r="Z8" s="41">
        <v>0</v>
      </c>
      <c r="AA8" s="44">
        <v>0.4</v>
      </c>
    </row>
    <row r="9" spans="1:27" x14ac:dyDescent="0.25">
      <c r="A9" s="41" t="s">
        <v>103</v>
      </c>
      <c r="B9" s="41" t="s">
        <v>36</v>
      </c>
      <c r="C9" s="41" t="s">
        <v>147</v>
      </c>
      <c r="D9" s="41">
        <v>7</v>
      </c>
      <c r="E9" s="41">
        <v>6</v>
      </c>
      <c r="F9" s="41">
        <v>13</v>
      </c>
      <c r="G9" s="37">
        <v>0.42857142857142899</v>
      </c>
      <c r="H9" s="38">
        <v>0.28571428571428598</v>
      </c>
      <c r="I9" s="37">
        <v>0</v>
      </c>
      <c r="J9" s="39">
        <v>0</v>
      </c>
      <c r="K9" s="37">
        <v>0.230769230769231</v>
      </c>
      <c r="L9" s="40">
        <v>0.15384615384615399</v>
      </c>
      <c r="M9" s="41">
        <v>3</v>
      </c>
      <c r="N9" s="41">
        <v>3</v>
      </c>
      <c r="O9" s="41">
        <v>1</v>
      </c>
      <c r="P9" s="41">
        <v>0</v>
      </c>
      <c r="Q9" s="42">
        <v>0.42857142857142855</v>
      </c>
      <c r="R9" s="41">
        <v>3</v>
      </c>
      <c r="S9" s="41">
        <v>0</v>
      </c>
      <c r="T9" s="41">
        <v>2</v>
      </c>
      <c r="U9" s="41">
        <v>1</v>
      </c>
      <c r="V9" s="43">
        <v>0.6</v>
      </c>
      <c r="W9" s="41">
        <v>6</v>
      </c>
      <c r="X9" s="41">
        <v>3</v>
      </c>
      <c r="Y9" s="41">
        <v>3</v>
      </c>
      <c r="Z9" s="41">
        <v>1</v>
      </c>
      <c r="AA9" s="44">
        <v>0.5</v>
      </c>
    </row>
    <row r="10" spans="1:27" x14ac:dyDescent="0.25">
      <c r="A10" s="41" t="s">
        <v>103</v>
      </c>
      <c r="B10" s="41" t="s">
        <v>36</v>
      </c>
      <c r="C10" s="41" t="s">
        <v>161</v>
      </c>
      <c r="D10" s="41">
        <v>4</v>
      </c>
      <c r="E10" s="41">
        <v>4</v>
      </c>
      <c r="F10" s="41">
        <v>8</v>
      </c>
      <c r="G10" s="37">
        <v>0</v>
      </c>
      <c r="H10" s="38">
        <v>0</v>
      </c>
      <c r="I10" s="37">
        <v>0</v>
      </c>
      <c r="J10" s="39">
        <v>0.25</v>
      </c>
      <c r="K10" s="37">
        <v>0</v>
      </c>
      <c r="L10" s="40">
        <v>0.125</v>
      </c>
      <c r="M10" s="41">
        <v>4</v>
      </c>
      <c r="N10" s="41">
        <v>0</v>
      </c>
      <c r="O10" s="41">
        <v>0</v>
      </c>
      <c r="P10" s="41">
        <v>0</v>
      </c>
      <c r="Q10" s="42">
        <v>1</v>
      </c>
      <c r="R10" s="41">
        <v>3</v>
      </c>
      <c r="S10" s="41">
        <v>1</v>
      </c>
      <c r="T10" s="41">
        <v>0</v>
      </c>
      <c r="U10" s="41">
        <v>0</v>
      </c>
      <c r="V10" s="43">
        <v>0.75</v>
      </c>
      <c r="W10" s="41">
        <v>7</v>
      </c>
      <c r="X10" s="41">
        <v>1</v>
      </c>
      <c r="Y10" s="41">
        <v>0</v>
      </c>
      <c r="Z10" s="41">
        <v>0</v>
      </c>
      <c r="AA10" s="44">
        <v>0.875</v>
      </c>
    </row>
    <row r="11" spans="1:27" x14ac:dyDescent="0.25">
      <c r="A11" s="41" t="s">
        <v>103</v>
      </c>
      <c r="B11" s="41" t="s">
        <v>36</v>
      </c>
      <c r="C11" s="41" t="s">
        <v>171</v>
      </c>
      <c r="D11" s="41">
        <v>2</v>
      </c>
      <c r="E11" s="41">
        <v>1</v>
      </c>
      <c r="F11" s="41">
        <v>3</v>
      </c>
      <c r="G11" s="37">
        <v>0.5</v>
      </c>
      <c r="H11" s="38">
        <v>0</v>
      </c>
      <c r="I11" s="37">
        <v>0</v>
      </c>
      <c r="J11" s="39">
        <v>0</v>
      </c>
      <c r="K11" s="37">
        <v>0.33333333333333298</v>
      </c>
      <c r="L11" s="40">
        <v>0</v>
      </c>
      <c r="M11" s="41">
        <v>2</v>
      </c>
      <c r="N11" s="41">
        <v>0</v>
      </c>
      <c r="O11" s="41">
        <v>0</v>
      </c>
      <c r="P11" s="41">
        <v>0</v>
      </c>
      <c r="Q11" s="42">
        <v>1</v>
      </c>
      <c r="R11" s="41">
        <v>1</v>
      </c>
      <c r="S11" s="41">
        <v>0</v>
      </c>
      <c r="T11" s="41">
        <v>0</v>
      </c>
      <c r="U11" s="41">
        <v>0</v>
      </c>
      <c r="V11" s="43">
        <v>1</v>
      </c>
      <c r="W11" s="41">
        <v>3</v>
      </c>
      <c r="X11" s="41">
        <v>0</v>
      </c>
      <c r="Y11" s="41">
        <v>0</v>
      </c>
      <c r="Z11" s="41">
        <v>0</v>
      </c>
      <c r="AA11" s="44">
        <v>1</v>
      </c>
    </row>
    <row r="12" spans="1:27" x14ac:dyDescent="0.25">
      <c r="A12" s="41" t="s">
        <v>35</v>
      </c>
      <c r="B12" s="41" t="s">
        <v>36</v>
      </c>
      <c r="C12" s="41" t="s">
        <v>203</v>
      </c>
      <c r="D12" s="41">
        <v>1</v>
      </c>
      <c r="E12" s="41">
        <v>5</v>
      </c>
      <c r="F12" s="41">
        <v>6</v>
      </c>
      <c r="G12" s="37">
        <v>0</v>
      </c>
      <c r="H12" s="38">
        <v>0</v>
      </c>
      <c r="I12" s="37">
        <v>0.4</v>
      </c>
      <c r="J12" s="39">
        <v>0.4</v>
      </c>
      <c r="K12" s="37">
        <v>0.33333333333333298</v>
      </c>
      <c r="L12" s="40">
        <v>0.33333333333333298</v>
      </c>
      <c r="M12" s="41">
        <v>0</v>
      </c>
      <c r="N12" s="41">
        <v>0</v>
      </c>
      <c r="O12" s="41">
        <v>1</v>
      </c>
      <c r="P12" s="41">
        <v>0</v>
      </c>
      <c r="Q12" s="42">
        <v>0</v>
      </c>
      <c r="R12" s="41">
        <v>2</v>
      </c>
      <c r="S12" s="41">
        <v>2</v>
      </c>
      <c r="T12" s="41">
        <v>1</v>
      </c>
      <c r="U12" s="41">
        <v>0</v>
      </c>
      <c r="V12" s="43">
        <v>0.4</v>
      </c>
      <c r="W12" s="41">
        <v>2</v>
      </c>
      <c r="X12" s="41">
        <v>2</v>
      </c>
      <c r="Y12" s="41">
        <v>2</v>
      </c>
      <c r="Z12" s="41">
        <v>0</v>
      </c>
      <c r="AA12" s="44">
        <v>0.33333333333333331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43</v>
      </c>
      <c r="C4" s="41" t="s">
        <v>45</v>
      </c>
      <c r="D4" s="41">
        <v>36</v>
      </c>
      <c r="E4" s="41">
        <v>96</v>
      </c>
      <c r="F4" s="41">
        <v>132</v>
      </c>
      <c r="G4" s="37">
        <v>2.7777777777777801E-2</v>
      </c>
      <c r="H4" s="38">
        <v>2.7777777777777801E-2</v>
      </c>
      <c r="I4" s="37">
        <v>2.0833333333333301E-2</v>
      </c>
      <c r="J4" s="39">
        <v>1.0416666666666701E-2</v>
      </c>
      <c r="K4" s="37">
        <v>2.27272727272727E-2</v>
      </c>
      <c r="L4" s="40">
        <v>1.5151515151515201E-2</v>
      </c>
      <c r="M4" s="41">
        <v>29</v>
      </c>
      <c r="N4" s="41">
        <v>1</v>
      </c>
      <c r="O4" s="41">
        <v>6</v>
      </c>
      <c r="P4" s="41">
        <v>0</v>
      </c>
      <c r="Q4" s="42">
        <v>0.80555555555555558</v>
      </c>
      <c r="R4" s="41">
        <v>88</v>
      </c>
      <c r="S4" s="41">
        <v>1</v>
      </c>
      <c r="T4" s="41">
        <v>7</v>
      </c>
      <c r="U4" s="41">
        <v>0</v>
      </c>
      <c r="V4" s="43">
        <v>0.91666666666666663</v>
      </c>
      <c r="W4" s="41">
        <v>117</v>
      </c>
      <c r="X4" s="41">
        <v>2</v>
      </c>
      <c r="Y4" s="41">
        <v>13</v>
      </c>
      <c r="Z4" s="41">
        <v>0</v>
      </c>
      <c r="AA4" s="44">
        <v>0.88636363636363635</v>
      </c>
    </row>
    <row r="5" spans="1:27" x14ac:dyDescent="0.25">
      <c r="A5" s="41" t="s">
        <v>103</v>
      </c>
      <c r="B5" s="41" t="s">
        <v>43</v>
      </c>
      <c r="C5" s="41" t="s">
        <v>163</v>
      </c>
      <c r="D5" s="41">
        <v>4</v>
      </c>
      <c r="E5" s="41">
        <v>8</v>
      </c>
      <c r="F5" s="41">
        <v>12</v>
      </c>
      <c r="G5" s="37">
        <v>0</v>
      </c>
      <c r="H5" s="38">
        <v>0.25</v>
      </c>
      <c r="I5" s="37">
        <v>0</v>
      </c>
      <c r="J5" s="39">
        <v>0</v>
      </c>
      <c r="K5" s="37">
        <v>0</v>
      </c>
      <c r="L5" s="40">
        <v>8.3333333333333301E-2</v>
      </c>
      <c r="M5" s="41">
        <v>3</v>
      </c>
      <c r="N5" s="41">
        <v>1</v>
      </c>
      <c r="O5" s="41">
        <v>0</v>
      </c>
      <c r="P5" s="41">
        <v>0</v>
      </c>
      <c r="Q5" s="42">
        <v>0.75</v>
      </c>
      <c r="R5" s="41">
        <v>8</v>
      </c>
      <c r="S5" s="41">
        <v>0</v>
      </c>
      <c r="T5" s="41">
        <v>0</v>
      </c>
      <c r="U5" s="41">
        <v>0</v>
      </c>
      <c r="V5" s="43">
        <v>1</v>
      </c>
      <c r="W5" s="41">
        <v>11</v>
      </c>
      <c r="X5" s="41">
        <v>1</v>
      </c>
      <c r="Y5" s="41">
        <v>0</v>
      </c>
      <c r="Z5" s="41">
        <v>0</v>
      </c>
      <c r="AA5" s="44">
        <v>0.91666666666666663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0"/>
  <sheetViews>
    <sheetView zoomScale="70" zoomScaleNormal="70" workbookViewId="0">
      <selection activeCell="B17" sqref="B17"/>
    </sheetView>
  </sheetViews>
  <sheetFormatPr baseColWidth="10" defaultColWidth="11.453125" defaultRowHeight="12.5" x14ac:dyDescent="0.25"/>
  <cols>
    <col min="1" max="1" width="11.7265625" style="1" customWidth="1"/>
    <col min="2" max="2" width="19.4531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212</v>
      </c>
      <c r="C4" s="41" t="s">
        <v>64</v>
      </c>
      <c r="D4" s="41">
        <v>32</v>
      </c>
      <c r="E4" s="41">
        <v>96</v>
      </c>
      <c r="F4" s="41">
        <v>128</v>
      </c>
      <c r="G4" s="37">
        <v>0.15625</v>
      </c>
      <c r="H4" s="38">
        <v>0.15625</v>
      </c>
      <c r="I4" s="37">
        <v>0.22916666666666699</v>
      </c>
      <c r="J4" s="39">
        <v>0.13541666666666699</v>
      </c>
      <c r="K4" s="37">
        <v>0.2109375</v>
      </c>
      <c r="L4" s="40">
        <v>0.140625</v>
      </c>
      <c r="M4" s="41">
        <v>16</v>
      </c>
      <c r="N4" s="41">
        <v>8</v>
      </c>
      <c r="O4" s="41">
        <v>7</v>
      </c>
      <c r="P4" s="41">
        <v>1</v>
      </c>
      <c r="Q4" s="42">
        <v>0.5161290322580645</v>
      </c>
      <c r="R4" s="41">
        <v>50</v>
      </c>
      <c r="S4" s="41">
        <v>22</v>
      </c>
      <c r="T4" s="41">
        <v>21</v>
      </c>
      <c r="U4" s="41">
        <v>3</v>
      </c>
      <c r="V4" s="43">
        <v>0.5376344086021505</v>
      </c>
      <c r="W4" s="41">
        <v>66</v>
      </c>
      <c r="X4" s="41">
        <v>30</v>
      </c>
      <c r="Y4" s="41">
        <v>28</v>
      </c>
      <c r="Z4" s="41">
        <v>4</v>
      </c>
      <c r="AA4" s="44">
        <v>0.532258064516129</v>
      </c>
    </row>
    <row r="5" spans="1:27" x14ac:dyDescent="0.25">
      <c r="A5" s="41" t="s">
        <v>35</v>
      </c>
      <c r="B5" s="41" t="s">
        <v>212</v>
      </c>
      <c r="C5" s="41" t="s">
        <v>69</v>
      </c>
      <c r="D5" s="41">
        <v>16</v>
      </c>
      <c r="E5" s="41">
        <v>91</v>
      </c>
      <c r="F5" s="41">
        <v>107</v>
      </c>
      <c r="G5" s="37">
        <v>0.1875</v>
      </c>
      <c r="H5" s="38">
        <v>0.125</v>
      </c>
      <c r="I5" s="37">
        <v>0.21978021978022</v>
      </c>
      <c r="J5" s="39">
        <v>0.14285714285714299</v>
      </c>
      <c r="K5" s="37">
        <v>0.21495327102803699</v>
      </c>
      <c r="L5" s="40">
        <v>0.14018691588785001</v>
      </c>
      <c r="M5" s="41">
        <v>13</v>
      </c>
      <c r="N5" s="41">
        <v>2</v>
      </c>
      <c r="O5" s="41">
        <v>1</v>
      </c>
      <c r="P5" s="41">
        <v>0</v>
      </c>
      <c r="Q5" s="42">
        <v>0.8125</v>
      </c>
      <c r="R5" s="41">
        <v>62</v>
      </c>
      <c r="S5" s="41">
        <v>16</v>
      </c>
      <c r="T5" s="41">
        <v>12</v>
      </c>
      <c r="U5" s="41">
        <v>1</v>
      </c>
      <c r="V5" s="43">
        <v>0.68888888888888888</v>
      </c>
      <c r="W5" s="41">
        <v>75</v>
      </c>
      <c r="X5" s="41">
        <v>18</v>
      </c>
      <c r="Y5" s="41">
        <v>13</v>
      </c>
      <c r="Z5" s="41">
        <v>1</v>
      </c>
      <c r="AA5" s="44">
        <v>0.70754716981132071</v>
      </c>
    </row>
    <row r="6" spans="1:27" x14ac:dyDescent="0.25">
      <c r="A6" s="41" t="s">
        <v>35</v>
      </c>
      <c r="B6" s="41" t="s">
        <v>212</v>
      </c>
      <c r="C6" s="41" t="s">
        <v>73</v>
      </c>
      <c r="D6" s="41">
        <v>4</v>
      </c>
      <c r="E6" s="41">
        <v>112</v>
      </c>
      <c r="F6" s="41">
        <v>116</v>
      </c>
      <c r="G6" s="37">
        <v>0.25</v>
      </c>
      <c r="H6" s="38">
        <v>0.5</v>
      </c>
      <c r="I6" s="37">
        <v>0.214285714285714</v>
      </c>
      <c r="J6" s="39">
        <v>0.214285714285714</v>
      </c>
      <c r="K6" s="37">
        <v>0.21551724137931</v>
      </c>
      <c r="L6" s="40">
        <v>0.22413793103448301</v>
      </c>
      <c r="M6" s="41">
        <v>2</v>
      </c>
      <c r="N6" s="41">
        <v>2</v>
      </c>
      <c r="O6" s="41">
        <v>0</v>
      </c>
      <c r="P6" s="41">
        <v>0</v>
      </c>
      <c r="Q6" s="42">
        <v>0.5</v>
      </c>
      <c r="R6" s="41">
        <v>69</v>
      </c>
      <c r="S6" s="41">
        <v>29</v>
      </c>
      <c r="T6" s="41">
        <v>13</v>
      </c>
      <c r="U6" s="41">
        <v>1</v>
      </c>
      <c r="V6" s="43">
        <v>0.6216216216216216</v>
      </c>
      <c r="W6" s="41">
        <v>71</v>
      </c>
      <c r="X6" s="41">
        <v>31</v>
      </c>
      <c r="Y6" s="41">
        <v>13</v>
      </c>
      <c r="Z6" s="41">
        <v>1</v>
      </c>
      <c r="AA6" s="44">
        <v>0.61739130434782608</v>
      </c>
    </row>
    <row r="7" spans="1:27" x14ac:dyDescent="0.25">
      <c r="A7" s="41" t="s">
        <v>35</v>
      </c>
      <c r="B7" s="41" t="s">
        <v>212</v>
      </c>
      <c r="C7" s="41" t="s">
        <v>75</v>
      </c>
      <c r="D7" s="41">
        <v>88</v>
      </c>
      <c r="E7" s="41">
        <v>171</v>
      </c>
      <c r="F7" s="41">
        <v>259</v>
      </c>
      <c r="G7" s="37">
        <v>0.13636363636363599</v>
      </c>
      <c r="H7" s="38">
        <v>0.15909090909090901</v>
      </c>
      <c r="I7" s="37">
        <v>0.19298245614035101</v>
      </c>
      <c r="J7" s="39">
        <v>0.233918128654971</v>
      </c>
      <c r="K7" s="37">
        <v>0.17374517374517401</v>
      </c>
      <c r="L7" s="40">
        <v>0.20849420849420799</v>
      </c>
      <c r="M7" s="41">
        <v>53</v>
      </c>
      <c r="N7" s="41">
        <v>17</v>
      </c>
      <c r="O7" s="41">
        <v>17</v>
      </c>
      <c r="P7" s="41">
        <v>1</v>
      </c>
      <c r="Q7" s="42">
        <v>0.60919540229885061</v>
      </c>
      <c r="R7" s="41">
        <v>82</v>
      </c>
      <c r="S7" s="41">
        <v>50</v>
      </c>
      <c r="T7" s="41">
        <v>38</v>
      </c>
      <c r="U7" s="41">
        <v>1</v>
      </c>
      <c r="V7" s="43">
        <v>0.4823529411764706</v>
      </c>
      <c r="W7" s="41">
        <v>135</v>
      </c>
      <c r="X7" s="41">
        <v>67</v>
      </c>
      <c r="Y7" s="41">
        <v>55</v>
      </c>
      <c r="Z7" s="41">
        <v>2</v>
      </c>
      <c r="AA7" s="44">
        <v>0.52529182879377434</v>
      </c>
    </row>
    <row r="8" spans="1:27" x14ac:dyDescent="0.25">
      <c r="A8" s="41" t="s">
        <v>35</v>
      </c>
      <c r="B8" s="41" t="s">
        <v>212</v>
      </c>
      <c r="C8" s="41" t="s">
        <v>96</v>
      </c>
      <c r="D8" s="41">
        <v>39</v>
      </c>
      <c r="E8" s="41">
        <v>12</v>
      </c>
      <c r="F8" s="41">
        <v>51</v>
      </c>
      <c r="G8" s="37">
        <v>0.102564102564103</v>
      </c>
      <c r="H8" s="38">
        <v>0.20512820512820501</v>
      </c>
      <c r="I8" s="37">
        <v>0.41666666666666702</v>
      </c>
      <c r="J8" s="39">
        <v>0.25</v>
      </c>
      <c r="K8" s="37">
        <v>0.17647058823529399</v>
      </c>
      <c r="L8" s="40">
        <v>0.21568627450980399</v>
      </c>
      <c r="M8" s="41">
        <v>21</v>
      </c>
      <c r="N8" s="41">
        <v>9</v>
      </c>
      <c r="O8" s="41">
        <v>9</v>
      </c>
      <c r="P8" s="41">
        <v>0</v>
      </c>
      <c r="Q8" s="42">
        <v>0.53846153846153844</v>
      </c>
      <c r="R8" s="41">
        <v>5</v>
      </c>
      <c r="S8" s="41">
        <v>5</v>
      </c>
      <c r="T8" s="41">
        <v>2</v>
      </c>
      <c r="U8" s="41">
        <v>0</v>
      </c>
      <c r="V8" s="43">
        <v>0.41666666666666669</v>
      </c>
      <c r="W8" s="41">
        <v>26</v>
      </c>
      <c r="X8" s="41">
        <v>14</v>
      </c>
      <c r="Y8" s="41">
        <v>11</v>
      </c>
      <c r="Z8" s="41">
        <v>0</v>
      </c>
      <c r="AA8" s="44">
        <v>0.50980392156862742</v>
      </c>
    </row>
    <row r="9" spans="1:27" x14ac:dyDescent="0.25">
      <c r="A9" s="41" t="s">
        <v>103</v>
      </c>
      <c r="B9" s="41" t="s">
        <v>212</v>
      </c>
      <c r="C9" s="41" t="s">
        <v>113</v>
      </c>
      <c r="D9" s="41">
        <v>8</v>
      </c>
      <c r="E9" s="41">
        <v>82</v>
      </c>
      <c r="F9" s="41">
        <v>90</v>
      </c>
      <c r="G9" s="37">
        <v>0.375</v>
      </c>
      <c r="H9" s="38">
        <v>0.375</v>
      </c>
      <c r="I9" s="37">
        <v>0.146341463414634</v>
      </c>
      <c r="J9" s="39">
        <v>0.17073170731707299</v>
      </c>
      <c r="K9" s="37">
        <v>0.16666666666666699</v>
      </c>
      <c r="L9" s="40">
        <v>0.18888888888888899</v>
      </c>
      <c r="M9" s="41">
        <v>6</v>
      </c>
      <c r="N9" s="41">
        <v>2</v>
      </c>
      <c r="O9" s="41">
        <v>0</v>
      </c>
      <c r="P9" s="41">
        <v>0</v>
      </c>
      <c r="Q9" s="42">
        <v>0.75</v>
      </c>
      <c r="R9" s="41">
        <v>66</v>
      </c>
      <c r="S9" s="41">
        <v>13</v>
      </c>
      <c r="T9" s="41">
        <v>3</v>
      </c>
      <c r="U9" s="41">
        <v>0</v>
      </c>
      <c r="V9" s="43">
        <v>0.80487804878048785</v>
      </c>
      <c r="W9" s="41">
        <v>72</v>
      </c>
      <c r="X9" s="41">
        <v>15</v>
      </c>
      <c r="Y9" s="41">
        <v>3</v>
      </c>
      <c r="Z9" s="41">
        <v>0</v>
      </c>
      <c r="AA9" s="44">
        <v>0.8</v>
      </c>
    </row>
    <row r="10" spans="1:27" x14ac:dyDescent="0.25">
      <c r="A10" s="41" t="s">
        <v>103</v>
      </c>
      <c r="B10" s="41" t="s">
        <v>212</v>
      </c>
      <c r="C10" s="41" t="s">
        <v>115</v>
      </c>
      <c r="D10" s="41">
        <v>8</v>
      </c>
      <c r="E10" s="41">
        <v>21</v>
      </c>
      <c r="F10" s="41">
        <v>29</v>
      </c>
      <c r="G10" s="37">
        <v>0.375</v>
      </c>
      <c r="H10" s="38">
        <v>0.5</v>
      </c>
      <c r="I10" s="37">
        <v>0.14285714285714299</v>
      </c>
      <c r="J10" s="39">
        <v>9.5238095238095205E-2</v>
      </c>
      <c r="K10" s="37">
        <v>0.20689655172413801</v>
      </c>
      <c r="L10" s="40">
        <v>0.20689655172413801</v>
      </c>
      <c r="M10" s="41">
        <v>1</v>
      </c>
      <c r="N10" s="41">
        <v>4</v>
      </c>
      <c r="O10" s="41">
        <v>3</v>
      </c>
      <c r="P10" s="41">
        <v>0</v>
      </c>
      <c r="Q10" s="42">
        <v>0.125</v>
      </c>
      <c r="R10" s="41">
        <v>15</v>
      </c>
      <c r="S10" s="41">
        <v>4</v>
      </c>
      <c r="T10" s="41">
        <v>2</v>
      </c>
      <c r="U10" s="41">
        <v>0</v>
      </c>
      <c r="V10" s="43">
        <v>0.7142857142857143</v>
      </c>
      <c r="W10" s="41">
        <v>16</v>
      </c>
      <c r="X10" s="41">
        <v>8</v>
      </c>
      <c r="Y10" s="41">
        <v>5</v>
      </c>
      <c r="Z10" s="41">
        <v>0</v>
      </c>
      <c r="AA10" s="44">
        <v>0.55172413793103448</v>
      </c>
    </row>
    <row r="11" spans="1:27" x14ac:dyDescent="0.25">
      <c r="A11" s="41" t="s">
        <v>103</v>
      </c>
      <c r="B11" s="41" t="s">
        <v>212</v>
      </c>
      <c r="C11" s="41" t="s">
        <v>131</v>
      </c>
      <c r="D11" s="41">
        <v>2</v>
      </c>
      <c r="E11" s="41">
        <v>23</v>
      </c>
      <c r="F11" s="41">
        <v>25</v>
      </c>
      <c r="G11" s="37">
        <v>0</v>
      </c>
      <c r="H11" s="38">
        <v>0</v>
      </c>
      <c r="I11" s="37">
        <v>8.6956521739130405E-2</v>
      </c>
      <c r="J11" s="39">
        <v>0.13043478260869601</v>
      </c>
      <c r="K11" s="37">
        <v>0.08</v>
      </c>
      <c r="L11" s="40">
        <v>0.12</v>
      </c>
      <c r="M11" s="41">
        <v>1</v>
      </c>
      <c r="N11" s="41">
        <v>0</v>
      </c>
      <c r="O11" s="41">
        <v>1</v>
      </c>
      <c r="P11" s="41">
        <v>0</v>
      </c>
      <c r="Q11" s="42">
        <v>0.5</v>
      </c>
      <c r="R11" s="41">
        <v>18</v>
      </c>
      <c r="S11" s="41">
        <v>4</v>
      </c>
      <c r="T11" s="41">
        <v>1</v>
      </c>
      <c r="U11" s="41">
        <v>0</v>
      </c>
      <c r="V11" s="43">
        <v>0.78260869565217395</v>
      </c>
      <c r="W11" s="41">
        <v>19</v>
      </c>
      <c r="X11" s="41">
        <v>4</v>
      </c>
      <c r="Y11" s="41">
        <v>2</v>
      </c>
      <c r="Z11" s="41">
        <v>0</v>
      </c>
      <c r="AA11" s="44">
        <v>0.76</v>
      </c>
    </row>
    <row r="12" spans="1:27" x14ac:dyDescent="0.25">
      <c r="A12" s="41" t="s">
        <v>103</v>
      </c>
      <c r="B12" s="41" t="s">
        <v>212</v>
      </c>
      <c r="C12" s="41" t="s">
        <v>135</v>
      </c>
      <c r="D12" s="41">
        <v>7</v>
      </c>
      <c r="E12" s="41">
        <v>15</v>
      </c>
      <c r="F12" s="41">
        <v>22</v>
      </c>
      <c r="G12" s="37">
        <v>0.28571428571428598</v>
      </c>
      <c r="H12" s="38">
        <v>0.28571428571428598</v>
      </c>
      <c r="I12" s="37">
        <v>0.2</v>
      </c>
      <c r="J12" s="39">
        <v>0.33333333333333298</v>
      </c>
      <c r="K12" s="37">
        <v>0.22727272727272699</v>
      </c>
      <c r="L12" s="40">
        <v>0.31818181818181801</v>
      </c>
      <c r="M12" s="41">
        <v>4</v>
      </c>
      <c r="N12" s="41">
        <v>3</v>
      </c>
      <c r="O12" s="41">
        <v>0</v>
      </c>
      <c r="P12" s="41">
        <v>0</v>
      </c>
      <c r="Q12" s="42">
        <v>0.5714285714285714</v>
      </c>
      <c r="R12" s="41">
        <v>9</v>
      </c>
      <c r="S12" s="41">
        <v>4</v>
      </c>
      <c r="T12" s="41">
        <v>2</v>
      </c>
      <c r="U12" s="41">
        <v>0</v>
      </c>
      <c r="V12" s="43">
        <v>0.6</v>
      </c>
      <c r="W12" s="41">
        <v>13</v>
      </c>
      <c r="X12" s="41">
        <v>7</v>
      </c>
      <c r="Y12" s="41">
        <v>2</v>
      </c>
      <c r="Z12" s="41">
        <v>0</v>
      </c>
      <c r="AA12" s="44">
        <v>0.59090909090909094</v>
      </c>
    </row>
    <row r="13" spans="1:27" x14ac:dyDescent="0.25">
      <c r="A13" s="41" t="s">
        <v>103</v>
      </c>
      <c r="B13" s="41" t="s">
        <v>212</v>
      </c>
      <c r="C13" s="41" t="s">
        <v>139</v>
      </c>
      <c r="D13" s="41">
        <v>89</v>
      </c>
      <c r="E13" s="41">
        <v>96</v>
      </c>
      <c r="F13" s="41">
        <v>185</v>
      </c>
      <c r="G13" s="37">
        <v>7.8651685393258397E-2</v>
      </c>
      <c r="H13" s="38">
        <v>7.8651685393258397E-2</v>
      </c>
      <c r="I13" s="37">
        <v>0.19791666666666699</v>
      </c>
      <c r="J13" s="39">
        <v>0.16666666666666699</v>
      </c>
      <c r="K13" s="37">
        <v>0.14054054054054099</v>
      </c>
      <c r="L13" s="40">
        <v>0.124324324324324</v>
      </c>
      <c r="M13" s="41">
        <v>61</v>
      </c>
      <c r="N13" s="41">
        <v>8</v>
      </c>
      <c r="O13" s="41">
        <v>17</v>
      </c>
      <c r="P13" s="41">
        <v>3</v>
      </c>
      <c r="Q13" s="42">
        <v>0.70930232558139539</v>
      </c>
      <c r="R13" s="41">
        <v>62</v>
      </c>
      <c r="S13" s="41">
        <v>23</v>
      </c>
      <c r="T13" s="41">
        <v>10</v>
      </c>
      <c r="U13" s="41">
        <v>1</v>
      </c>
      <c r="V13" s="43">
        <v>0.65263157894736845</v>
      </c>
      <c r="W13" s="41">
        <v>123</v>
      </c>
      <c r="X13" s="41">
        <v>31</v>
      </c>
      <c r="Y13" s="41">
        <v>27</v>
      </c>
      <c r="Z13" s="41">
        <v>4</v>
      </c>
      <c r="AA13" s="44">
        <v>0.6795580110497238</v>
      </c>
    </row>
    <row r="14" spans="1:27" x14ac:dyDescent="0.25">
      <c r="A14" s="41" t="s">
        <v>103</v>
      </c>
      <c r="B14" s="41" t="s">
        <v>212</v>
      </c>
      <c r="C14" s="41" t="s">
        <v>141</v>
      </c>
      <c r="D14" s="41">
        <v>11</v>
      </c>
      <c r="E14" s="41">
        <v>8</v>
      </c>
      <c r="F14" s="41">
        <v>19</v>
      </c>
      <c r="G14" s="37">
        <v>9.0909090909090898E-2</v>
      </c>
      <c r="H14" s="38">
        <v>9.0909090909090898E-2</v>
      </c>
      <c r="I14" s="37">
        <v>0</v>
      </c>
      <c r="J14" s="39">
        <v>0</v>
      </c>
      <c r="K14" s="37">
        <v>5.2631578947368397E-2</v>
      </c>
      <c r="L14" s="40">
        <v>5.2631578947368397E-2</v>
      </c>
      <c r="M14" s="41">
        <v>5</v>
      </c>
      <c r="N14" s="41">
        <v>1</v>
      </c>
      <c r="O14" s="41">
        <v>5</v>
      </c>
      <c r="P14" s="41">
        <v>0</v>
      </c>
      <c r="Q14" s="42">
        <v>0.45454545454545453</v>
      </c>
      <c r="R14" s="41">
        <v>4</v>
      </c>
      <c r="S14" s="41">
        <v>1</v>
      </c>
      <c r="T14" s="41">
        <v>3</v>
      </c>
      <c r="U14" s="41">
        <v>0</v>
      </c>
      <c r="V14" s="43">
        <v>0.5</v>
      </c>
      <c r="W14" s="41">
        <v>9</v>
      </c>
      <c r="X14" s="41">
        <v>2</v>
      </c>
      <c r="Y14" s="41">
        <v>8</v>
      </c>
      <c r="Z14" s="41">
        <v>0</v>
      </c>
      <c r="AA14" s="44">
        <v>0.47368421052631576</v>
      </c>
    </row>
    <row r="15" spans="1:27" x14ac:dyDescent="0.25">
      <c r="A15" s="41" t="s">
        <v>103</v>
      </c>
      <c r="B15" s="41" t="s">
        <v>212</v>
      </c>
      <c r="C15" s="41" t="s">
        <v>151</v>
      </c>
      <c r="D15" s="41">
        <v>1</v>
      </c>
      <c r="E15" s="41">
        <v>8</v>
      </c>
      <c r="F15" s="41">
        <v>9</v>
      </c>
      <c r="G15" s="37">
        <v>0</v>
      </c>
      <c r="H15" s="38">
        <v>0</v>
      </c>
      <c r="I15" s="37">
        <v>0.125</v>
      </c>
      <c r="J15" s="39">
        <v>0</v>
      </c>
      <c r="K15" s="37">
        <v>0.11111111111111099</v>
      </c>
      <c r="L15" s="40">
        <v>0</v>
      </c>
      <c r="M15" s="41">
        <v>0</v>
      </c>
      <c r="N15" s="41">
        <v>0</v>
      </c>
      <c r="O15" s="41">
        <v>0</v>
      </c>
      <c r="P15" s="41">
        <v>1</v>
      </c>
      <c r="Q15" s="42">
        <v>0</v>
      </c>
      <c r="R15" s="41">
        <v>7</v>
      </c>
      <c r="S15" s="41">
        <v>0</v>
      </c>
      <c r="T15" s="41">
        <v>0</v>
      </c>
      <c r="U15" s="41">
        <v>1</v>
      </c>
      <c r="V15" s="43">
        <v>1</v>
      </c>
      <c r="W15" s="41">
        <v>7</v>
      </c>
      <c r="X15" s="41">
        <v>0</v>
      </c>
      <c r="Y15" s="41">
        <v>0</v>
      </c>
      <c r="Z15" s="41">
        <v>2</v>
      </c>
      <c r="AA15" s="44">
        <v>1</v>
      </c>
    </row>
    <row r="16" spans="1:27" x14ac:dyDescent="0.25">
      <c r="A16" s="41" t="s">
        <v>103</v>
      </c>
      <c r="B16" s="41" t="s">
        <v>212</v>
      </c>
      <c r="C16" s="41" t="s">
        <v>155</v>
      </c>
      <c r="D16" s="41">
        <v>4</v>
      </c>
      <c r="E16" s="41">
        <v>28</v>
      </c>
      <c r="F16" s="41">
        <v>32</v>
      </c>
      <c r="G16" s="37">
        <v>0.25</v>
      </c>
      <c r="H16" s="38">
        <v>0.25</v>
      </c>
      <c r="I16" s="37">
        <v>0.107142857142857</v>
      </c>
      <c r="J16" s="39">
        <v>0.214285714285714</v>
      </c>
      <c r="K16" s="37">
        <v>0.125</v>
      </c>
      <c r="L16" s="40">
        <v>0.21875</v>
      </c>
      <c r="M16" s="41">
        <v>3</v>
      </c>
      <c r="N16" s="41">
        <v>1</v>
      </c>
      <c r="O16" s="41">
        <v>0</v>
      </c>
      <c r="P16" s="41">
        <v>0</v>
      </c>
      <c r="Q16" s="42">
        <v>0.75</v>
      </c>
      <c r="R16" s="41">
        <v>19</v>
      </c>
      <c r="S16" s="41">
        <v>6</v>
      </c>
      <c r="T16" s="41">
        <v>3</v>
      </c>
      <c r="U16" s="41">
        <v>0</v>
      </c>
      <c r="V16" s="43">
        <v>0.6785714285714286</v>
      </c>
      <c r="W16" s="41">
        <v>22</v>
      </c>
      <c r="X16" s="41">
        <v>7</v>
      </c>
      <c r="Y16" s="41">
        <v>3</v>
      </c>
      <c r="Z16" s="41">
        <v>0</v>
      </c>
      <c r="AA16" s="44">
        <v>0.6875</v>
      </c>
    </row>
    <row r="17" spans="1:27" x14ac:dyDescent="0.25">
      <c r="A17" s="41" t="s">
        <v>103</v>
      </c>
      <c r="B17" s="41" t="s">
        <v>212</v>
      </c>
      <c r="C17" s="41" t="s">
        <v>165</v>
      </c>
      <c r="D17" s="41">
        <v>3</v>
      </c>
      <c r="E17" s="41">
        <v>16</v>
      </c>
      <c r="F17" s="41">
        <v>19</v>
      </c>
      <c r="G17" s="37">
        <v>0</v>
      </c>
      <c r="H17" s="38">
        <v>0</v>
      </c>
      <c r="I17" s="37">
        <v>6.25E-2</v>
      </c>
      <c r="J17" s="39">
        <v>6.25E-2</v>
      </c>
      <c r="K17" s="37">
        <v>5.2631578947368397E-2</v>
      </c>
      <c r="L17" s="40">
        <v>5.2631578947368397E-2</v>
      </c>
      <c r="M17" s="41">
        <v>2</v>
      </c>
      <c r="N17" s="41">
        <v>0</v>
      </c>
      <c r="O17" s="41">
        <v>0</v>
      </c>
      <c r="P17" s="41">
        <v>1</v>
      </c>
      <c r="Q17" s="42">
        <v>1</v>
      </c>
      <c r="R17" s="41">
        <v>10</v>
      </c>
      <c r="S17" s="41">
        <v>1</v>
      </c>
      <c r="T17" s="41">
        <v>3</v>
      </c>
      <c r="U17" s="41">
        <v>2</v>
      </c>
      <c r="V17" s="43">
        <v>0.7142857142857143</v>
      </c>
      <c r="W17" s="41">
        <v>12</v>
      </c>
      <c r="X17" s="41">
        <v>1</v>
      </c>
      <c r="Y17" s="41">
        <v>3</v>
      </c>
      <c r="Z17" s="41">
        <v>3</v>
      </c>
      <c r="AA17" s="44">
        <v>0.75</v>
      </c>
    </row>
    <row r="18" spans="1:27" x14ac:dyDescent="0.25">
      <c r="A18" s="41" t="s">
        <v>103</v>
      </c>
      <c r="B18" s="41" t="s">
        <v>212</v>
      </c>
      <c r="C18" s="41" t="s">
        <v>173</v>
      </c>
      <c r="D18" s="41">
        <v>3</v>
      </c>
      <c r="E18" s="41">
        <v>4</v>
      </c>
      <c r="F18" s="41">
        <v>7</v>
      </c>
      <c r="G18" s="37">
        <v>0</v>
      </c>
      <c r="H18" s="38">
        <v>0</v>
      </c>
      <c r="I18" s="37">
        <v>0</v>
      </c>
      <c r="J18" s="39">
        <v>0.25</v>
      </c>
      <c r="K18" s="37">
        <v>0</v>
      </c>
      <c r="L18" s="40">
        <v>0.14285714285714299</v>
      </c>
      <c r="M18" s="41">
        <v>1</v>
      </c>
      <c r="N18" s="41">
        <v>0</v>
      </c>
      <c r="O18" s="41">
        <v>1</v>
      </c>
      <c r="P18" s="41">
        <v>1</v>
      </c>
      <c r="Q18" s="42">
        <v>0.5</v>
      </c>
      <c r="R18" s="41">
        <v>4</v>
      </c>
      <c r="S18" s="41">
        <v>0</v>
      </c>
      <c r="T18" s="41">
        <v>0</v>
      </c>
      <c r="U18" s="41">
        <v>0</v>
      </c>
      <c r="V18" s="43">
        <v>1</v>
      </c>
      <c r="W18" s="41">
        <v>5</v>
      </c>
      <c r="X18" s="41">
        <v>0</v>
      </c>
      <c r="Y18" s="41">
        <v>1</v>
      </c>
      <c r="Z18" s="41">
        <v>1</v>
      </c>
      <c r="AA18" s="44">
        <v>0.83333333333333337</v>
      </c>
    </row>
    <row r="19" spans="1:27" x14ac:dyDescent="0.25">
      <c r="A19" s="41" t="s">
        <v>103</v>
      </c>
      <c r="B19" s="41" t="s">
        <v>213</v>
      </c>
      <c r="C19" s="41" t="s">
        <v>209</v>
      </c>
      <c r="D19" s="41">
        <v>8</v>
      </c>
      <c r="E19" s="41">
        <v>2</v>
      </c>
      <c r="F19" s="41">
        <v>10</v>
      </c>
      <c r="G19" s="37">
        <v>0.25</v>
      </c>
      <c r="H19" s="38">
        <v>0.25</v>
      </c>
      <c r="I19" s="37">
        <v>0</v>
      </c>
      <c r="J19" s="39">
        <v>0</v>
      </c>
      <c r="K19" s="37">
        <v>0.2</v>
      </c>
      <c r="L19" s="40">
        <v>0.2</v>
      </c>
      <c r="M19" s="41">
        <v>4</v>
      </c>
      <c r="N19" s="41">
        <v>2</v>
      </c>
      <c r="O19" s="41">
        <v>2</v>
      </c>
      <c r="P19" s="41">
        <v>0</v>
      </c>
      <c r="Q19" s="42">
        <v>0.5</v>
      </c>
      <c r="R19" s="41">
        <v>2</v>
      </c>
      <c r="S19" s="41">
        <v>0</v>
      </c>
      <c r="T19" s="41">
        <v>0</v>
      </c>
      <c r="U19" s="41">
        <v>0</v>
      </c>
      <c r="V19" s="45">
        <v>1</v>
      </c>
      <c r="W19" s="41">
        <v>6</v>
      </c>
      <c r="X19" s="41">
        <v>2</v>
      </c>
      <c r="Y19" s="41">
        <v>2</v>
      </c>
      <c r="Z19" s="41">
        <v>0</v>
      </c>
      <c r="AA19" s="44">
        <v>0.6</v>
      </c>
    </row>
    <row r="20" spans="1:27" x14ac:dyDescent="0.25">
      <c r="A20" s="41" t="s">
        <v>103</v>
      </c>
      <c r="B20" s="41" t="s">
        <v>213</v>
      </c>
      <c r="C20" s="41" t="s">
        <v>211</v>
      </c>
      <c r="D20" s="41">
        <v>1</v>
      </c>
      <c r="E20" s="41">
        <v>6</v>
      </c>
      <c r="F20" s="41">
        <v>7</v>
      </c>
      <c r="G20" s="37">
        <v>0</v>
      </c>
      <c r="H20" s="38">
        <v>0</v>
      </c>
      <c r="I20" s="37">
        <v>0.5</v>
      </c>
      <c r="J20" s="39">
        <v>0.66666666666666696</v>
      </c>
      <c r="K20" s="37">
        <v>0.42857142857142899</v>
      </c>
      <c r="L20" s="40">
        <v>0.57142857142857095</v>
      </c>
      <c r="M20" s="41">
        <v>1</v>
      </c>
      <c r="N20" s="41">
        <v>0</v>
      </c>
      <c r="O20" s="41">
        <v>0</v>
      </c>
      <c r="P20" s="41">
        <v>0</v>
      </c>
      <c r="Q20" s="42">
        <v>1</v>
      </c>
      <c r="R20" s="41">
        <v>1</v>
      </c>
      <c r="S20" s="41">
        <v>4</v>
      </c>
      <c r="T20" s="41">
        <v>1</v>
      </c>
      <c r="U20" s="41">
        <v>0</v>
      </c>
      <c r="V20" s="45">
        <v>0.16666666666666666</v>
      </c>
      <c r="W20" s="41">
        <v>2</v>
      </c>
      <c r="X20" s="41">
        <v>4</v>
      </c>
      <c r="Y20" s="41">
        <v>1</v>
      </c>
      <c r="Z20" s="41">
        <v>0</v>
      </c>
      <c r="AA20" s="44">
        <v>0.2857142857142857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"/>
  <sheetViews>
    <sheetView zoomScale="70" zoomScaleNormal="70" workbookViewId="0"/>
  </sheetViews>
  <sheetFormatPr baseColWidth="10" defaultColWidth="11.453125" defaultRowHeight="12.5" x14ac:dyDescent="0.25"/>
  <cols>
    <col min="1" max="2" width="11.7265625" style="1" customWidth="1"/>
    <col min="3" max="3" width="100.54296875" style="1" customWidth="1"/>
    <col min="4" max="4" width="8.26953125" style="1" bestFit="1" customWidth="1"/>
    <col min="5" max="5" width="6" style="1" bestFit="1" customWidth="1"/>
    <col min="6" max="6" width="5.54296875" style="1" bestFit="1" customWidth="1"/>
    <col min="7" max="12" width="11.7265625" style="1" customWidth="1"/>
    <col min="13" max="16384" width="11.453125" style="1"/>
  </cols>
  <sheetData>
    <row r="1" spans="1:27" ht="13.15" customHeight="1" x14ac:dyDescent="0.3">
      <c r="G1" s="149" t="s">
        <v>15</v>
      </c>
      <c r="H1" s="149"/>
      <c r="I1" s="163" t="s">
        <v>16</v>
      </c>
      <c r="J1" s="163"/>
      <c r="K1" s="152" t="s">
        <v>17</v>
      </c>
      <c r="L1" s="152"/>
      <c r="M1" s="153" t="s">
        <v>15</v>
      </c>
      <c r="N1" s="153"/>
      <c r="O1" s="153"/>
      <c r="P1" s="153"/>
      <c r="Q1" s="153"/>
      <c r="R1" s="154" t="s">
        <v>16</v>
      </c>
      <c r="S1" s="154"/>
      <c r="T1" s="154"/>
      <c r="U1" s="154"/>
      <c r="V1" s="154"/>
      <c r="W1" s="148" t="s">
        <v>17</v>
      </c>
      <c r="X1" s="148"/>
      <c r="Y1" s="148"/>
      <c r="Z1" s="148"/>
      <c r="AA1" s="148"/>
    </row>
    <row r="2" spans="1:27" ht="38.25" customHeight="1" x14ac:dyDescent="0.3">
      <c r="A2" s="2" t="s">
        <v>18</v>
      </c>
      <c r="B2" s="2" t="s">
        <v>19</v>
      </c>
      <c r="C2" s="2" t="s">
        <v>21</v>
      </c>
      <c r="D2" s="155" t="s">
        <v>22</v>
      </c>
      <c r="E2" s="155"/>
      <c r="F2" s="155"/>
      <c r="G2" s="29" t="s">
        <v>23</v>
      </c>
      <c r="H2" s="34" t="s">
        <v>24</v>
      </c>
      <c r="I2" s="29" t="s">
        <v>23</v>
      </c>
      <c r="J2" s="30" t="s">
        <v>24</v>
      </c>
      <c r="K2" s="29" t="s">
        <v>23</v>
      </c>
      <c r="L2" s="31" t="s">
        <v>24</v>
      </c>
      <c r="M2" s="162" t="s">
        <v>25</v>
      </c>
      <c r="N2" s="162"/>
      <c r="O2" s="162"/>
      <c r="P2" s="162"/>
      <c r="Q2" s="158" t="s">
        <v>26</v>
      </c>
      <c r="R2" s="162" t="s">
        <v>25</v>
      </c>
      <c r="S2" s="162"/>
      <c r="T2" s="162"/>
      <c r="U2" s="162"/>
      <c r="V2" s="160" t="s">
        <v>27</v>
      </c>
      <c r="W2" s="162" t="s">
        <v>25</v>
      </c>
      <c r="X2" s="162"/>
      <c r="Y2" s="162"/>
      <c r="Z2" s="162"/>
      <c r="AA2" s="156" t="s">
        <v>28</v>
      </c>
    </row>
    <row r="3" spans="1:27" ht="52" x14ac:dyDescent="0.3">
      <c r="A3" s="2" t="s">
        <v>29</v>
      </c>
      <c r="B3" s="2"/>
      <c r="C3" s="2"/>
      <c r="D3" s="36" t="s">
        <v>15</v>
      </c>
      <c r="E3" s="36" t="s">
        <v>16</v>
      </c>
      <c r="F3" s="36" t="s">
        <v>30</v>
      </c>
      <c r="G3" s="3">
        <v>0.111725663716814</v>
      </c>
      <c r="H3" s="4">
        <v>0.109513274336283</v>
      </c>
      <c r="I3" s="3">
        <v>0.17486338797814199</v>
      </c>
      <c r="J3" s="5">
        <v>0.16029143897996401</v>
      </c>
      <c r="K3" s="3">
        <v>0.15248921991375899</v>
      </c>
      <c r="L3" s="32">
        <v>0.142297138377107</v>
      </c>
      <c r="M3" s="2" t="s">
        <v>31</v>
      </c>
      <c r="N3" s="35" t="s">
        <v>32</v>
      </c>
      <c r="O3" s="35" t="s">
        <v>33</v>
      </c>
      <c r="P3" s="36" t="s">
        <v>34</v>
      </c>
      <c r="Q3" s="158"/>
      <c r="R3" s="2" t="s">
        <v>31</v>
      </c>
      <c r="S3" s="35" t="s">
        <v>32</v>
      </c>
      <c r="T3" s="35" t="s">
        <v>33</v>
      </c>
      <c r="U3" s="36" t="s">
        <v>34</v>
      </c>
      <c r="V3" s="160"/>
      <c r="W3" s="2" t="s">
        <v>31</v>
      </c>
      <c r="X3" s="35" t="s">
        <v>32</v>
      </c>
      <c r="Y3" s="35" t="s">
        <v>33</v>
      </c>
      <c r="Z3" s="36" t="s">
        <v>34</v>
      </c>
      <c r="AA3" s="156"/>
    </row>
    <row r="4" spans="1:27" x14ac:dyDescent="0.25">
      <c r="A4" s="41" t="s">
        <v>35</v>
      </c>
      <c r="B4" s="41" t="s">
        <v>49</v>
      </c>
      <c r="C4" s="41" t="s">
        <v>51</v>
      </c>
      <c r="D4" s="41">
        <v>13</v>
      </c>
      <c r="E4" s="41">
        <v>122</v>
      </c>
      <c r="F4" s="41">
        <v>135</v>
      </c>
      <c r="G4" s="37">
        <v>0.38461538461538503</v>
      </c>
      <c r="H4" s="38">
        <v>0.30769230769230799</v>
      </c>
      <c r="I4" s="37">
        <v>0.32786885245901598</v>
      </c>
      <c r="J4" s="39">
        <v>0.22131147540983601</v>
      </c>
      <c r="K4" s="37">
        <v>0.33333333333333298</v>
      </c>
      <c r="L4" s="40">
        <v>0.22962962962962999</v>
      </c>
      <c r="M4" s="41">
        <v>8</v>
      </c>
      <c r="N4" s="41">
        <v>4</v>
      </c>
      <c r="O4" s="41">
        <v>1</v>
      </c>
      <c r="P4" s="41">
        <v>0</v>
      </c>
      <c r="Q4" s="42">
        <v>0.61538461538461542</v>
      </c>
      <c r="R4" s="41">
        <v>73</v>
      </c>
      <c r="S4" s="41">
        <v>36</v>
      </c>
      <c r="T4" s="41">
        <v>11</v>
      </c>
      <c r="U4" s="41">
        <v>2</v>
      </c>
      <c r="V4" s="43">
        <v>0.60833333333333328</v>
      </c>
      <c r="W4" s="41">
        <v>81</v>
      </c>
      <c r="X4" s="41">
        <v>40</v>
      </c>
      <c r="Y4" s="41">
        <v>12</v>
      </c>
      <c r="Z4" s="41">
        <v>2</v>
      </c>
      <c r="AA4" s="44">
        <v>0.60902255639097747</v>
      </c>
    </row>
    <row r="5" spans="1:27" x14ac:dyDescent="0.25">
      <c r="A5" s="41" t="s">
        <v>103</v>
      </c>
      <c r="B5" s="41" t="s">
        <v>49</v>
      </c>
      <c r="C5" s="41" t="s">
        <v>145</v>
      </c>
      <c r="D5" s="41">
        <v>4</v>
      </c>
      <c r="E5" s="41">
        <v>15</v>
      </c>
      <c r="F5" s="41">
        <v>19</v>
      </c>
      <c r="G5" s="37">
        <v>0.5</v>
      </c>
      <c r="H5" s="38">
        <v>0</v>
      </c>
      <c r="I5" s="37">
        <v>0.133333333333333</v>
      </c>
      <c r="J5" s="39">
        <v>0.133333333333333</v>
      </c>
      <c r="K5" s="37">
        <v>0.21052631578947401</v>
      </c>
      <c r="L5" s="40">
        <v>0.105263157894737</v>
      </c>
      <c r="M5" s="41">
        <v>4</v>
      </c>
      <c r="N5" s="41">
        <v>0</v>
      </c>
      <c r="O5" s="41">
        <v>0</v>
      </c>
      <c r="P5" s="41">
        <v>0</v>
      </c>
      <c r="Q5" s="42">
        <v>1</v>
      </c>
      <c r="R5" s="41">
        <v>11</v>
      </c>
      <c r="S5" s="41">
        <v>2</v>
      </c>
      <c r="T5" s="41">
        <v>2</v>
      </c>
      <c r="U5" s="41">
        <v>0</v>
      </c>
      <c r="V5" s="43">
        <v>0.73333333333333328</v>
      </c>
      <c r="W5" s="41">
        <v>15</v>
      </c>
      <c r="X5" s="41">
        <v>2</v>
      </c>
      <c r="Y5" s="41">
        <v>2</v>
      </c>
      <c r="Z5" s="41">
        <v>0</v>
      </c>
      <c r="AA5" s="44">
        <v>0.78947368421052633</v>
      </c>
    </row>
  </sheetData>
  <mergeCells count="13">
    <mergeCell ref="W1:AA1"/>
    <mergeCell ref="D2:F2"/>
    <mergeCell ref="M2:P2"/>
    <mergeCell ref="Q2:Q3"/>
    <mergeCell ref="R2:U2"/>
    <mergeCell ref="V2:V3"/>
    <mergeCell ref="W2:Z2"/>
    <mergeCell ref="AA2:AA3"/>
    <mergeCell ref="G1:H1"/>
    <mergeCell ref="I1:J1"/>
    <mergeCell ref="K1:L1"/>
    <mergeCell ref="M1:Q1"/>
    <mergeCell ref="R1:V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fd9d6aae-bf19-41a9-9c46-f10aa8eae86c" xsi:nil="true"/>
    <TeamsChannelId xmlns="fd9d6aae-bf19-41a9-9c46-f10aa8eae86c" xsi:nil="true"/>
    <IsNotebookLocked xmlns="fd9d6aae-bf19-41a9-9c46-f10aa8eae86c" xsi:nil="true"/>
    <Invited_Members xmlns="fd9d6aae-bf19-41a9-9c46-f10aa8eae86c" xsi:nil="true"/>
    <Math_Settings xmlns="fd9d6aae-bf19-41a9-9c46-f10aa8eae86c" xsi:nil="true"/>
    <Templates xmlns="fd9d6aae-bf19-41a9-9c46-f10aa8eae86c" xsi:nil="true"/>
    <Invited_Leaders xmlns="fd9d6aae-bf19-41a9-9c46-f10aa8eae86c" xsi:nil="true"/>
    <Member_Groups xmlns="fd9d6aae-bf19-41a9-9c46-f10aa8eae86c">
      <UserInfo>
        <DisplayName/>
        <AccountId xsi:nil="true"/>
        <AccountType/>
      </UserInfo>
    </Member_Groups>
    <Self_Registration_Enabled xmlns="fd9d6aae-bf19-41a9-9c46-f10aa8eae86c" xsi:nil="true"/>
    <FolderType xmlns="fd9d6aae-bf19-41a9-9c46-f10aa8eae86c" xsi:nil="true"/>
    <DefaultSectionNames xmlns="fd9d6aae-bf19-41a9-9c46-f10aa8eae86c" xsi:nil="true"/>
    <Is_Collaboration_Space_Locked xmlns="fd9d6aae-bf19-41a9-9c46-f10aa8eae86c" xsi:nil="true"/>
    <Members xmlns="fd9d6aae-bf19-41a9-9c46-f10aa8eae86c">
      <UserInfo>
        <DisplayName/>
        <AccountId xsi:nil="true"/>
        <AccountType/>
      </UserInfo>
    </Members>
    <Has_Leaders_Only_SectionGroup xmlns="fd9d6aae-bf19-41a9-9c46-f10aa8eae86c" xsi:nil="true"/>
    <NotebookType xmlns="fd9d6aae-bf19-41a9-9c46-f10aa8eae86c" xsi:nil="true"/>
    <Leaders xmlns="fd9d6aae-bf19-41a9-9c46-f10aa8eae86c">
      <UserInfo>
        <DisplayName/>
        <AccountId xsi:nil="true"/>
        <AccountType/>
      </UserInfo>
    </Leaders>
    <CultureName xmlns="fd9d6aae-bf19-41a9-9c46-f10aa8eae86c" xsi:nil="true"/>
    <Owner xmlns="fd9d6aae-bf19-41a9-9c46-f10aa8eae86c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B5CE637278C40ACFFA920C6002557" ma:contentTypeVersion="23" ma:contentTypeDescription="Crear nuevo documento." ma:contentTypeScope="" ma:versionID="8d5363d1084506dbba308e0f84ca7c52">
  <xsd:schema xmlns:xsd="http://www.w3.org/2001/XMLSchema" xmlns:xs="http://www.w3.org/2001/XMLSchema" xmlns:p="http://schemas.microsoft.com/office/2006/metadata/properties" xmlns:ns2="fd9d6aae-bf19-41a9-9c46-f10aa8eae86c" xmlns:ns3="c84ef5c4-3daf-442c-a71e-4be9cbcc63d6" targetNamespace="http://schemas.microsoft.com/office/2006/metadata/properties" ma:root="true" ma:fieldsID="6672b54e0b2383943e5efa91631ff5af" ns2:_="" ns3:_="">
    <xsd:import namespace="fd9d6aae-bf19-41a9-9c46-f10aa8eae86c"/>
    <xsd:import namespace="c84ef5c4-3daf-442c-a71e-4be9cbcc63d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6aae-bf19-41a9-9c46-f10aa8eae86c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IsNotebookLocked" ma:index="25" nillable="true" ma:displayName="Is Notebook Locked" ma:internalName="IsNotebook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ef5c4-3daf-442c-a71e-4be9cbcc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F2A87A-136C-4E3A-8C75-9D4AAB31C0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7A8DD-B14C-409E-895D-46C6D100C28E}">
  <ds:schemaRefs>
    <ds:schemaRef ds:uri="http://schemas.microsoft.com/office/2006/metadata/properties"/>
    <ds:schemaRef ds:uri="http://schemas.microsoft.com/office/infopath/2007/PartnerControls"/>
    <ds:schemaRef ds:uri="fd9d6aae-bf19-41a9-9c46-f10aa8eae86c"/>
  </ds:schemaRefs>
</ds:datastoreItem>
</file>

<file path=customXml/itemProps3.xml><?xml version="1.0" encoding="utf-8"?>
<ds:datastoreItem xmlns:ds="http://schemas.openxmlformats.org/officeDocument/2006/customXml" ds:itemID="{627F0223-B6C8-4EC9-AB75-F39817C24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d6aae-bf19-41a9-9c46-f10aa8eae86c"/>
    <ds:schemaRef ds:uri="c84ef5c4-3daf-442c-a71e-4be9cbcc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Información</vt:lpstr>
      <vt:lpstr>TODOS</vt:lpstr>
      <vt:lpstr>ED</vt:lpstr>
      <vt:lpstr>ETSI</vt:lpstr>
      <vt:lpstr>FCEYT</vt:lpstr>
      <vt:lpstr>FEXP</vt:lpstr>
      <vt:lpstr>FENF</vt:lpstr>
      <vt:lpstr>FEPYCD </vt:lpstr>
      <vt:lpstr>FTSO</vt:lpstr>
      <vt:lpstr>FCCT</vt:lpstr>
      <vt:lpstr>FDER</vt:lpstr>
      <vt:lpstr>FHUM</vt:lpstr>
      <vt:lpstr>HISTÓRICO</vt:lpstr>
      <vt:lpstr>T. EMPLEO</vt:lpstr>
      <vt:lpstr>T. PARO</vt:lpstr>
      <vt:lpstr>T. INSERCIÓN</vt:lpstr>
      <vt:lpstr>HISTÓRICO (2)</vt:lpstr>
      <vt:lpstr>CÓDIGOS RUCT DE TÍTULOS</vt:lpstr>
      <vt:lpstr>HISTÓRICO!Área_de_impresión</vt:lpstr>
      <vt:lpstr>'T. EMPLEO'!Área_de_impresión</vt:lpstr>
      <vt:lpstr>'T. INSERCIÓN'!Área_de_impresión</vt:lpstr>
      <vt:lpstr>'T. PARO'!Área_de_impresión</vt:lpstr>
      <vt:lpstr>'T. EMPLEO'!Títulos_a_imprimir</vt:lpstr>
      <vt:lpstr>'T. INSERCIÓN'!Títulos_a_imprimir</vt:lpstr>
      <vt:lpstr>'T. PARO'!Títulos_a_imprimir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Pepa</dc:creator>
  <cp:keywords/>
  <dc:description/>
  <cp:lastModifiedBy>Reader</cp:lastModifiedBy>
  <cp:revision/>
  <dcterms:created xsi:type="dcterms:W3CDTF">2017-01-11T10:36:26Z</dcterms:created>
  <dcterms:modified xsi:type="dcterms:W3CDTF">2023-03-15T11:08:57Z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0x010100D7CB5CE637278C40ACFFA920C6002557</vt:lpwstr>
  </property>
</Properties>
</file>